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E:\Ghiduri SV- august\finale\finale 2\transfer tehnologic-draft 1\"/>
    </mc:Choice>
  </mc:AlternateContent>
  <xr:revisionPtr revIDLastSave="0" documentId="13_ncr:1_{B849F5F2-4A5F-4498-AB4D-1FCD62362563}" xr6:coauthVersionLast="47" xr6:coauthVersionMax="47" xr10:uidLastSave="{00000000-0000-0000-0000-000000000000}"/>
  <bookViews>
    <workbookView xWindow="-108" yWindow="-108" windowWidth="23256" windowHeight="12456" tabRatio="836" activeTab="4" xr2:uid="{00000000-000D-0000-FFFF-FFFF00000000}"/>
  </bookViews>
  <sheets>
    <sheet name="0 INSTRUCTIUNI" sheetId="5" r:id="rId1"/>
    <sheet name="1 BILANT ASOCIATII" sheetId="1" r:id="rId2"/>
    <sheet name="2 BILANT SOCIETATI" sheetId="13" r:id="rId3"/>
    <sheet name="3 Dificultate ASOCIATII" sheetId="4" r:id="rId4"/>
    <sheet name="4 Dificultate SOCIETATI" sheetId="14" r:id="rId5"/>
    <sheet name="5 BUGETUL PROIECTULUI" sheetId="10" r:id="rId6"/>
    <sheet name="Foaie1" sheetId="12" state="hidden" r:id="rId7"/>
    <sheet name="6 ANALIZA FINANCIARA" sheetId="15" r:id="rId8"/>
    <sheet name="7 INDICATORI" sheetId="16" r:id="rId9"/>
  </sheets>
  <externalReferences>
    <externalReference r:id="rId10"/>
    <externalReference r:id="rId11"/>
    <externalReference r:id="rId12"/>
    <externalReference r:id="rId13"/>
  </externalReferences>
  <definedNames>
    <definedName name="eur" localSheetId="7">'6 ANALIZA FINANCIARA'!#REF!</definedName>
    <definedName name="eur" localSheetId="8">'[1]0 INSTRUCTIUNI'!$H$22</definedName>
    <definedName name="eur">'0 INSTRUCTIUNI'!$H$22</definedName>
    <definedName name="FDR" localSheetId="5">'[2]1-Inputuri'!$E$26</definedName>
    <definedName name="FDR" localSheetId="7">'[3]1-Inputuri'!#REF!</definedName>
    <definedName name="FDR" localSheetId="8">'[1]0 INSTRUCTIUNI'!#REF!</definedName>
    <definedName name="FDR">'0 INSTRUCTIUNI'!#REF!</definedName>
    <definedName name="_xlnm.Print_Area" localSheetId="3">'3 Dificultate ASOCIATII'!$B$2:$J$42</definedName>
    <definedName name="_xlnm.Print_Area" localSheetId="4">'4 Dificultate SOCIETATI'!$B$2:$J$48</definedName>
    <definedName name="_xlnm.Print_Area" localSheetId="5">'5 BUGETUL PROIECTULUI'!$B$2:$Z$53</definedName>
    <definedName name="_xlnm.Print_Area" localSheetId="7">'6 ANALIZA FINANCIARA'!$A$1:$W$189</definedName>
    <definedName name="RAF" localSheetId="2">[4]Instructiuni!#REF!</definedName>
    <definedName name="RAF">[4]Instructiuni!#REF!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16" l="1"/>
  <c r="I16" i="16"/>
  <c r="J16" i="16"/>
  <c r="K16" i="16"/>
  <c r="L16" i="16"/>
  <c r="M16" i="16"/>
  <c r="N16" i="16"/>
  <c r="O16" i="16"/>
  <c r="P16" i="16"/>
  <c r="Q16" i="16"/>
  <c r="R16" i="16"/>
  <c r="S16" i="16"/>
  <c r="T16" i="16"/>
  <c r="G16" i="16"/>
  <c r="T14" i="16"/>
  <c r="I12" i="16"/>
  <c r="J12" i="16"/>
  <c r="K12" i="16"/>
  <c r="L12" i="16"/>
  <c r="M12" i="16"/>
  <c r="N12" i="16"/>
  <c r="O12" i="16"/>
  <c r="P12" i="16"/>
  <c r="Q12" i="16"/>
  <c r="R12" i="16"/>
  <c r="S12" i="16"/>
  <c r="T12" i="16"/>
  <c r="G12" i="16"/>
  <c r="H12" i="16"/>
  <c r="H8" i="16"/>
  <c r="G8" i="16"/>
  <c r="G7" i="16"/>
  <c r="J96" i="15" l="1"/>
  <c r="K96" i="15" s="1"/>
  <c r="L96" i="15" s="1"/>
  <c r="M96" i="15" s="1"/>
  <c r="N96" i="15" s="1"/>
  <c r="O96" i="15" s="1"/>
  <c r="P96" i="15" s="1"/>
  <c r="Q96" i="15" s="1"/>
  <c r="R96" i="15" s="1"/>
  <c r="S96" i="15" s="1"/>
  <c r="T96" i="15" s="1"/>
  <c r="U96" i="15" s="1"/>
  <c r="V96" i="15" s="1"/>
  <c r="C125" i="15"/>
  <c r="C126" i="15" s="1"/>
  <c r="C127" i="15" s="1"/>
  <c r="C128" i="15" s="1"/>
  <c r="C129" i="15" s="1"/>
  <c r="C130" i="15" s="1"/>
  <c r="C134" i="15" s="1"/>
  <c r="C135" i="15" s="1"/>
  <c r="C136" i="15" s="1"/>
  <c r="C137" i="15" s="1"/>
  <c r="C138" i="15" s="1"/>
  <c r="C139" i="15" s="1"/>
  <c r="C143" i="15" l="1"/>
  <c r="C144" i="15" s="1"/>
  <c r="C145" i="15" s="1"/>
  <c r="C146" i="15" s="1"/>
  <c r="C147" i="15" s="1"/>
  <c r="C148" i="15" s="1"/>
  <c r="C150" i="15" s="1"/>
  <c r="C152" i="15" s="1"/>
  <c r="C153" i="15" s="1"/>
  <c r="C155" i="15" s="1"/>
  <c r="C157" i="15" s="1"/>
  <c r="J3" i="15" l="1"/>
  <c r="I155" i="15"/>
  <c r="J109" i="15"/>
  <c r="K109" i="15" s="1"/>
  <c r="L109" i="15" s="1"/>
  <c r="M109" i="15" s="1"/>
  <c r="N109" i="15" s="1"/>
  <c r="O109" i="15" s="1"/>
  <c r="P109" i="15" s="1"/>
  <c r="Q109" i="15" s="1"/>
  <c r="R109" i="15" s="1"/>
  <c r="S109" i="15" s="1"/>
  <c r="T109" i="15" s="1"/>
  <c r="U109" i="15" s="1"/>
  <c r="V109" i="15" s="1"/>
  <c r="J107" i="15"/>
  <c r="K107" i="15" s="1"/>
  <c r="L107" i="15" s="1"/>
  <c r="M107" i="15" s="1"/>
  <c r="N107" i="15" s="1"/>
  <c r="O107" i="15" s="1"/>
  <c r="P107" i="15" s="1"/>
  <c r="Q107" i="15" s="1"/>
  <c r="R107" i="15" s="1"/>
  <c r="S107" i="15" s="1"/>
  <c r="T107" i="15" s="1"/>
  <c r="U107" i="15" s="1"/>
  <c r="V107" i="15" s="1"/>
  <c r="J106" i="15"/>
  <c r="K106" i="15" s="1"/>
  <c r="L106" i="15" s="1"/>
  <c r="M106" i="15" s="1"/>
  <c r="N106" i="15" s="1"/>
  <c r="O106" i="15" s="1"/>
  <c r="P106" i="15" s="1"/>
  <c r="Q106" i="15" s="1"/>
  <c r="R106" i="15" s="1"/>
  <c r="S106" i="15" s="1"/>
  <c r="T106" i="15" s="1"/>
  <c r="U106" i="15" s="1"/>
  <c r="V106" i="15" s="1"/>
  <c r="J105" i="15"/>
  <c r="K105" i="15" s="1"/>
  <c r="L105" i="15" s="1"/>
  <c r="M105" i="15" s="1"/>
  <c r="N105" i="15" s="1"/>
  <c r="O105" i="15" s="1"/>
  <c r="P105" i="15" s="1"/>
  <c r="Q105" i="15" s="1"/>
  <c r="R105" i="15" s="1"/>
  <c r="S105" i="15" s="1"/>
  <c r="T105" i="15" s="1"/>
  <c r="U105" i="15" s="1"/>
  <c r="V105" i="15" s="1"/>
  <c r="J104" i="15"/>
  <c r="K104" i="15" s="1"/>
  <c r="I98" i="15"/>
  <c r="J97" i="15"/>
  <c r="K97" i="15" s="1"/>
  <c r="L97" i="15" s="1"/>
  <c r="M97" i="15" s="1"/>
  <c r="N97" i="15" s="1"/>
  <c r="O97" i="15" s="1"/>
  <c r="P97" i="15" s="1"/>
  <c r="Q97" i="15" s="1"/>
  <c r="R97" i="15" s="1"/>
  <c r="S97" i="15" s="1"/>
  <c r="T97" i="15" s="1"/>
  <c r="U97" i="15" s="1"/>
  <c r="V97" i="15" s="1"/>
  <c r="I92" i="15"/>
  <c r="J90" i="15"/>
  <c r="K90" i="15" s="1"/>
  <c r="L90" i="15" s="1"/>
  <c r="M90" i="15" s="1"/>
  <c r="N90" i="15" s="1"/>
  <c r="O90" i="15" s="1"/>
  <c r="P90" i="15" s="1"/>
  <c r="Q90" i="15" s="1"/>
  <c r="R90" i="15" s="1"/>
  <c r="S90" i="15" s="1"/>
  <c r="T90" i="15" s="1"/>
  <c r="U90" i="15" s="1"/>
  <c r="V90" i="15" s="1"/>
  <c r="I84" i="15"/>
  <c r="I80" i="15"/>
  <c r="V54" i="15"/>
  <c r="U54" i="15"/>
  <c r="T54" i="15"/>
  <c r="S54" i="15"/>
  <c r="R54" i="15"/>
  <c r="Q54" i="15"/>
  <c r="P54" i="15"/>
  <c r="O54" i="15"/>
  <c r="N54" i="15"/>
  <c r="M54" i="15"/>
  <c r="L54" i="15"/>
  <c r="K54" i="15"/>
  <c r="J54" i="15"/>
  <c r="I54" i="15"/>
  <c r="I59" i="15" s="1"/>
  <c r="V53" i="15"/>
  <c r="U53" i="15"/>
  <c r="T53" i="15"/>
  <c r="S53" i="15"/>
  <c r="R53" i="15"/>
  <c r="Q53" i="15"/>
  <c r="P53" i="15"/>
  <c r="O53" i="15"/>
  <c r="N53" i="15"/>
  <c r="M53" i="15"/>
  <c r="L53" i="15"/>
  <c r="K53" i="15"/>
  <c r="J53" i="15"/>
  <c r="I53" i="15"/>
  <c r="V42" i="15"/>
  <c r="U42" i="15"/>
  <c r="T42" i="15"/>
  <c r="S42" i="15"/>
  <c r="R42" i="15"/>
  <c r="Q42" i="15"/>
  <c r="P42" i="15"/>
  <c r="O42" i="15"/>
  <c r="N42" i="15"/>
  <c r="M42" i="15"/>
  <c r="L42" i="15"/>
  <c r="K42" i="15"/>
  <c r="J42" i="15"/>
  <c r="I42" i="15"/>
  <c r="I38" i="15"/>
  <c r="I27" i="15"/>
  <c r="V16" i="15"/>
  <c r="U16" i="15"/>
  <c r="T16" i="15"/>
  <c r="S16" i="15"/>
  <c r="R16" i="15"/>
  <c r="Q16" i="15"/>
  <c r="P16" i="15"/>
  <c r="O16" i="15"/>
  <c r="N16" i="15"/>
  <c r="M16" i="15"/>
  <c r="L16" i="15"/>
  <c r="K16" i="15"/>
  <c r="J16" i="15"/>
  <c r="I16" i="15"/>
  <c r="J4" i="15" l="1"/>
  <c r="J5" i="15" s="1"/>
  <c r="K6" i="15" s="1"/>
  <c r="I8" i="16" s="1"/>
  <c r="H7" i="16"/>
  <c r="I46" i="15"/>
  <c r="I61" i="15"/>
  <c r="K3" i="15"/>
  <c r="I91" i="15"/>
  <c r="I60" i="15"/>
  <c r="L104" i="15"/>
  <c r="I30" i="15"/>
  <c r="J152" i="15"/>
  <c r="K4" i="15" l="1"/>
  <c r="K5" i="15" s="1"/>
  <c r="L6" i="15" s="1"/>
  <c r="J8" i="16" s="1"/>
  <c r="I7" i="16"/>
  <c r="I63" i="15"/>
  <c r="L3" i="15"/>
  <c r="J148" i="15"/>
  <c r="I62" i="15"/>
  <c r="I48" i="15"/>
  <c r="I47" i="15"/>
  <c r="M104" i="15"/>
  <c r="L4" i="15" l="1"/>
  <c r="L5" i="15" s="1"/>
  <c r="M6" i="15" s="1"/>
  <c r="K8" i="16" s="1"/>
  <c r="J7" i="16"/>
  <c r="M3" i="15"/>
  <c r="K7" i="16" s="1"/>
  <c r="N104" i="15"/>
  <c r="I64" i="15"/>
  <c r="I65" i="15"/>
  <c r="M4" i="15" l="1"/>
  <c r="M5" i="15" s="1"/>
  <c r="N6" i="15" s="1"/>
  <c r="L8" i="16" s="1"/>
  <c r="N3" i="15"/>
  <c r="L7" i="16" s="1"/>
  <c r="I70" i="15"/>
  <c r="I111" i="15" s="1"/>
  <c r="O104" i="15"/>
  <c r="O3" i="15" l="1"/>
  <c r="M7" i="16" s="1"/>
  <c r="N4" i="15"/>
  <c r="N5" i="15" s="1"/>
  <c r="O6" i="15" s="1"/>
  <c r="M8" i="16" s="1"/>
  <c r="I69" i="15"/>
  <c r="I110" i="15" s="1"/>
  <c r="I103" i="15" s="1"/>
  <c r="I112" i="15" s="1"/>
  <c r="P104" i="15"/>
  <c r="I114" i="15" l="1"/>
  <c r="P3" i="15"/>
  <c r="N7" i="16" s="1"/>
  <c r="O4" i="15"/>
  <c r="O5" i="15" s="1"/>
  <c r="P6" i="15" s="1"/>
  <c r="N8" i="16" s="1"/>
  <c r="J108" i="15"/>
  <c r="Q104" i="15"/>
  <c r="Q3" i="15" l="1"/>
  <c r="O7" i="16" s="1"/>
  <c r="P4" i="15"/>
  <c r="P5" i="15" s="1"/>
  <c r="Q6" i="15" s="1"/>
  <c r="O8" i="16" s="1"/>
  <c r="R104" i="15"/>
  <c r="R3" i="15" l="1"/>
  <c r="P7" i="16" s="1"/>
  <c r="Q4" i="15"/>
  <c r="Q5" i="15" s="1"/>
  <c r="R6" i="15" s="1"/>
  <c r="P8" i="16" s="1"/>
  <c r="J98" i="15"/>
  <c r="S104" i="15"/>
  <c r="S3" i="15" l="1"/>
  <c r="Q7" i="16" s="1"/>
  <c r="R4" i="15"/>
  <c r="R5" i="15" s="1"/>
  <c r="S6" i="15" s="1"/>
  <c r="Q8" i="16" s="1"/>
  <c r="T104" i="15"/>
  <c r="S4" i="15" l="1"/>
  <c r="S5" i="15" s="1"/>
  <c r="T6" i="15" s="1"/>
  <c r="R8" i="16" s="1"/>
  <c r="T3" i="15"/>
  <c r="R7" i="16" s="1"/>
  <c r="U104" i="15"/>
  <c r="T4" i="15" l="1"/>
  <c r="T5" i="15" s="1"/>
  <c r="U6" i="15" s="1"/>
  <c r="S8" i="16" s="1"/>
  <c r="U3" i="15"/>
  <c r="S7" i="16" s="1"/>
  <c r="V104" i="15"/>
  <c r="U4" i="15" l="1"/>
  <c r="V3" i="15"/>
  <c r="V4" i="15" l="1"/>
  <c r="T7" i="16"/>
  <c r="V5" i="15"/>
  <c r="U5" i="15"/>
  <c r="V6" i="15" s="1"/>
  <c r="T8" i="16" s="1"/>
  <c r="K152" i="15" l="1"/>
  <c r="K148" i="15" l="1"/>
  <c r="L152" i="15" l="1"/>
  <c r="K27" i="15" l="1"/>
  <c r="K30" i="15" s="1"/>
  <c r="K126" i="15"/>
  <c r="L148" i="15"/>
  <c r="M152" i="15"/>
  <c r="M148" i="15" l="1"/>
  <c r="N152" i="15"/>
  <c r="K98" i="15"/>
  <c r="K62" i="15"/>
  <c r="N148" i="15" l="1"/>
  <c r="P152" i="15"/>
  <c r="O152" i="15"/>
  <c r="L27" i="15"/>
  <c r="L30" i="15" s="1"/>
  <c r="L126" i="15"/>
  <c r="L62" i="15" l="1"/>
  <c r="M38" i="15"/>
  <c r="M46" i="15" s="1"/>
  <c r="O148" i="15"/>
  <c r="L98" i="15"/>
  <c r="P148" i="15"/>
  <c r="Q152" i="15"/>
  <c r="Q139" i="15" l="1"/>
  <c r="Q148" i="15"/>
  <c r="M98" i="15"/>
  <c r="M125" i="15"/>
  <c r="M27" i="15"/>
  <c r="M30" i="15" s="1"/>
  <c r="M126" i="15"/>
  <c r="N38" i="15"/>
  <c r="N46" i="15" s="1"/>
  <c r="R152" i="15"/>
  <c r="R139" i="15" l="1"/>
  <c r="R148" i="15"/>
  <c r="M47" i="15"/>
  <c r="M48" i="15"/>
  <c r="M62" i="15"/>
  <c r="N98" i="15"/>
  <c r="S152" i="15"/>
  <c r="S139" i="15"/>
  <c r="J59" i="15"/>
  <c r="O38" i="15"/>
  <c r="O46" i="15" s="1"/>
  <c r="N27" i="15"/>
  <c r="N30" i="15" s="1"/>
  <c r="N126" i="15"/>
  <c r="N125" i="15"/>
  <c r="S148" i="15" l="1"/>
  <c r="O98" i="15"/>
  <c r="K59" i="15"/>
  <c r="N48" i="15"/>
  <c r="N62" i="15"/>
  <c r="N47" i="15"/>
  <c r="J60" i="15"/>
  <c r="J61" i="15"/>
  <c r="T152" i="15"/>
  <c r="P38" i="15"/>
  <c r="P46" i="15" s="1"/>
  <c r="O27" i="15"/>
  <c r="O30" i="15" s="1"/>
  <c r="O126" i="15"/>
  <c r="O125" i="15"/>
  <c r="M92" i="15"/>
  <c r="T139" i="15" l="1"/>
  <c r="L59" i="15"/>
  <c r="N92" i="15"/>
  <c r="O62" i="15"/>
  <c r="O47" i="15"/>
  <c r="O48" i="15"/>
  <c r="P27" i="15"/>
  <c r="P30" i="15" s="1"/>
  <c r="P126" i="15"/>
  <c r="U139" i="15"/>
  <c r="U152" i="15"/>
  <c r="P125" i="15"/>
  <c r="M59" i="15"/>
  <c r="K60" i="15"/>
  <c r="K61" i="15"/>
  <c r="R38" i="15"/>
  <c r="R46" i="15" s="1"/>
  <c r="Q38" i="15"/>
  <c r="Q46" i="15" s="1"/>
  <c r="T148" i="15"/>
  <c r="U148" i="15" l="1"/>
  <c r="R27" i="15"/>
  <c r="R30" i="15" s="1"/>
  <c r="R126" i="15"/>
  <c r="L61" i="15"/>
  <c r="L60" i="15"/>
  <c r="R125" i="15"/>
  <c r="N59" i="15"/>
  <c r="N127" i="15"/>
  <c r="M60" i="15"/>
  <c r="M61" i="15"/>
  <c r="M63" i="15"/>
  <c r="O139" i="15"/>
  <c r="Q125" i="15"/>
  <c r="P98" i="15"/>
  <c r="P62" i="15"/>
  <c r="P47" i="15"/>
  <c r="P48" i="15"/>
  <c r="O92" i="15"/>
  <c r="V152" i="15"/>
  <c r="V139" i="15"/>
  <c r="S38" i="15"/>
  <c r="S46" i="15" s="1"/>
  <c r="Q27" i="15"/>
  <c r="Q30" i="15" s="1"/>
  <c r="Q126" i="15"/>
  <c r="O127" i="15" l="1"/>
  <c r="M64" i="15"/>
  <c r="M65" i="15"/>
  <c r="V148" i="15"/>
  <c r="O59" i="15"/>
  <c r="Q62" i="15"/>
  <c r="Q47" i="15"/>
  <c r="Q48" i="15"/>
  <c r="P92" i="15"/>
  <c r="P139" i="15"/>
  <c r="S27" i="15"/>
  <c r="S30" i="15" s="1"/>
  <c r="S126" i="15"/>
  <c r="Q98" i="15"/>
  <c r="N60" i="15"/>
  <c r="N61" i="15"/>
  <c r="N63" i="15"/>
  <c r="T38" i="15"/>
  <c r="T46" i="15" s="1"/>
  <c r="S125" i="15"/>
  <c r="R47" i="15"/>
  <c r="R62" i="15"/>
  <c r="R48" i="15"/>
  <c r="T27" i="15" l="1"/>
  <c r="T30" i="15" s="1"/>
  <c r="T126" i="15"/>
  <c r="P127" i="15"/>
  <c r="O61" i="15"/>
  <c r="O60" i="15"/>
  <c r="O63" i="15"/>
  <c r="T125" i="15"/>
  <c r="R98" i="15"/>
  <c r="R92" i="15"/>
  <c r="P59" i="15"/>
  <c r="N65" i="15"/>
  <c r="N64" i="15"/>
  <c r="M153" i="15"/>
  <c r="Q92" i="15"/>
  <c r="U38" i="15"/>
  <c r="U46" i="15" s="1"/>
  <c r="S47" i="15"/>
  <c r="S48" i="15"/>
  <c r="S62" i="15"/>
  <c r="M70" i="15" l="1"/>
  <c r="M111" i="15" s="1"/>
  <c r="Q127" i="15"/>
  <c r="R127" i="15"/>
  <c r="N153" i="15"/>
  <c r="O64" i="15"/>
  <c r="O65" i="15"/>
  <c r="Q59" i="15"/>
  <c r="S98" i="15"/>
  <c r="S92" i="15"/>
  <c r="M69" i="15"/>
  <c r="M110" i="15" s="1"/>
  <c r="M124" i="15" s="1"/>
  <c r="P60" i="15"/>
  <c r="P61" i="15"/>
  <c r="P63" i="15"/>
  <c r="U125" i="15"/>
  <c r="U27" i="15"/>
  <c r="U30" i="15" s="1"/>
  <c r="U126" i="15"/>
  <c r="V38" i="15"/>
  <c r="V46" i="15" s="1"/>
  <c r="T48" i="15"/>
  <c r="T47" i="15"/>
  <c r="T62" i="15"/>
  <c r="N70" i="15" l="1"/>
  <c r="N111" i="15" s="1"/>
  <c r="N69" i="15"/>
  <c r="N110" i="15" s="1"/>
  <c r="N124" i="15" s="1"/>
  <c r="Q60" i="15"/>
  <c r="Q61" i="15"/>
  <c r="Q63" i="15"/>
  <c r="V27" i="15"/>
  <c r="V30" i="15" s="1"/>
  <c r="V126" i="15"/>
  <c r="R59" i="15"/>
  <c r="O153" i="15"/>
  <c r="T92" i="15"/>
  <c r="U48" i="15"/>
  <c r="U62" i="15"/>
  <c r="U47" i="15"/>
  <c r="S127" i="15"/>
  <c r="P64" i="15"/>
  <c r="P65" i="15"/>
  <c r="V125" i="15"/>
  <c r="T98" i="15"/>
  <c r="N130" i="15" l="1"/>
  <c r="T127" i="15"/>
  <c r="O70" i="15"/>
  <c r="O111" i="15" s="1"/>
  <c r="O69" i="15"/>
  <c r="O110" i="15" s="1"/>
  <c r="O124" i="15" s="1"/>
  <c r="U92" i="15"/>
  <c r="S59" i="15"/>
  <c r="P153" i="15"/>
  <c r="V48" i="15"/>
  <c r="V62" i="15"/>
  <c r="V47" i="15"/>
  <c r="Q65" i="15"/>
  <c r="Q64" i="15"/>
  <c r="V98" i="15"/>
  <c r="U98" i="15"/>
  <c r="R60" i="15"/>
  <c r="R61" i="15"/>
  <c r="R63" i="15"/>
  <c r="O130" i="15" l="1"/>
  <c r="O150" i="15" s="1"/>
  <c r="O155" i="15" s="1"/>
  <c r="U127" i="15"/>
  <c r="P69" i="15"/>
  <c r="P110" i="15" s="1"/>
  <c r="P124" i="15" s="1"/>
  <c r="R65" i="15"/>
  <c r="R64" i="15"/>
  <c r="Q153" i="15"/>
  <c r="P70" i="15"/>
  <c r="P111" i="15" s="1"/>
  <c r="V92" i="15"/>
  <c r="T59" i="15"/>
  <c r="S61" i="15"/>
  <c r="S60" i="15"/>
  <c r="S63" i="15"/>
  <c r="P130" i="15" l="1"/>
  <c r="P150" i="15" s="1"/>
  <c r="P155" i="15" s="1"/>
  <c r="V127" i="15"/>
  <c r="Q70" i="15"/>
  <c r="Q111" i="15" s="1"/>
  <c r="T60" i="15"/>
  <c r="T61" i="15"/>
  <c r="T63" i="15"/>
  <c r="Q69" i="15"/>
  <c r="Q110" i="15" s="1"/>
  <c r="Q124" i="15" s="1"/>
  <c r="U59" i="15"/>
  <c r="R153" i="15"/>
  <c r="S64" i="15"/>
  <c r="S65" i="15"/>
  <c r="V59" i="15"/>
  <c r="Q130" i="15" l="1"/>
  <c r="Q150" i="15" s="1"/>
  <c r="Q155" i="15" s="1"/>
  <c r="R70" i="15"/>
  <c r="R111" i="15" s="1"/>
  <c r="R69" i="15"/>
  <c r="R110" i="15" s="1"/>
  <c r="R124" i="15" s="1"/>
  <c r="V60" i="15"/>
  <c r="V61" i="15"/>
  <c r="V63" i="15"/>
  <c r="U60" i="15"/>
  <c r="U61" i="15"/>
  <c r="U63" i="15"/>
  <c r="S153" i="15"/>
  <c r="T65" i="15"/>
  <c r="T64" i="15"/>
  <c r="R130" i="15" l="1"/>
  <c r="R150" i="15" s="1"/>
  <c r="R155" i="15" s="1"/>
  <c r="U64" i="15"/>
  <c r="U65" i="15"/>
  <c r="T153" i="15"/>
  <c r="V65" i="15"/>
  <c r="V64" i="15"/>
  <c r="S69" i="15"/>
  <c r="S110" i="15" s="1"/>
  <c r="S124" i="15" s="1"/>
  <c r="S70" i="15"/>
  <c r="S111" i="15" s="1"/>
  <c r="S130" i="15" l="1"/>
  <c r="S150" i="15" s="1"/>
  <c r="S155" i="15" s="1"/>
  <c r="T70" i="15"/>
  <c r="T111" i="15" s="1"/>
  <c r="T69" i="15"/>
  <c r="T110" i="15" s="1"/>
  <c r="T124" i="15" s="1"/>
  <c r="U153" i="15"/>
  <c r="V153" i="15"/>
  <c r="T130" i="15" l="1"/>
  <c r="T150" i="15" s="1"/>
  <c r="T155" i="15" s="1"/>
  <c r="V69" i="15"/>
  <c r="V110" i="15" s="1"/>
  <c r="V124" i="15" s="1"/>
  <c r="U70" i="15"/>
  <c r="U111" i="15" s="1"/>
  <c r="U69" i="15"/>
  <c r="U110" i="15" s="1"/>
  <c r="U124" i="15" s="1"/>
  <c r="V70" i="15"/>
  <c r="V111" i="15" s="1"/>
  <c r="U130" i="15" l="1"/>
  <c r="U150" i="15" s="1"/>
  <c r="U155" i="15" s="1"/>
  <c r="V130" i="15"/>
  <c r="V150" i="15" s="1"/>
  <c r="V155" i="15" s="1"/>
  <c r="T32" i="10" l="1"/>
  <c r="U32" i="10"/>
  <c r="V32" i="10"/>
  <c r="W32" i="10"/>
  <c r="S32" i="10"/>
  <c r="T30" i="10"/>
  <c r="U30" i="10"/>
  <c r="V30" i="10"/>
  <c r="W30" i="10"/>
  <c r="S30" i="10"/>
  <c r="T27" i="10"/>
  <c r="U27" i="10"/>
  <c r="V27" i="10"/>
  <c r="W27" i="10"/>
  <c r="S27" i="10"/>
  <c r="X21" i="10"/>
  <c r="X22" i="10"/>
  <c r="X23" i="10"/>
  <c r="X24" i="10"/>
  <c r="X25" i="10"/>
  <c r="L32" i="10"/>
  <c r="K32" i="10"/>
  <c r="H32" i="10"/>
  <c r="G32" i="10"/>
  <c r="L30" i="10"/>
  <c r="K30" i="10"/>
  <c r="H30" i="10"/>
  <c r="G30" i="10"/>
  <c r="L27" i="10"/>
  <c r="K27" i="10"/>
  <c r="H27" i="10"/>
  <c r="G27" i="10"/>
  <c r="M19" i="10"/>
  <c r="M20" i="10"/>
  <c r="M21" i="10"/>
  <c r="M22" i="10"/>
  <c r="M23" i="10"/>
  <c r="M24" i="10"/>
  <c r="M25" i="10"/>
  <c r="I21" i="10"/>
  <c r="O21" i="10" s="1"/>
  <c r="I22" i="10"/>
  <c r="I23" i="10"/>
  <c r="I24" i="10"/>
  <c r="I25" i="10"/>
  <c r="O25" i="10" s="1"/>
  <c r="I15" i="10"/>
  <c r="H26" i="4"/>
  <c r="H25" i="4"/>
  <c r="H24" i="4"/>
  <c r="H18" i="4"/>
  <c r="H17" i="4"/>
  <c r="X15" i="10"/>
  <c r="X16" i="10"/>
  <c r="X17" i="10"/>
  <c r="X18" i="10"/>
  <c r="X19" i="10"/>
  <c r="X20" i="10"/>
  <c r="X11" i="10"/>
  <c r="X12" i="10"/>
  <c r="X13" i="10"/>
  <c r="M15" i="10"/>
  <c r="M16" i="10"/>
  <c r="M17" i="10"/>
  <c r="M18" i="10"/>
  <c r="I16" i="10"/>
  <c r="I17" i="10"/>
  <c r="I18" i="10"/>
  <c r="I19" i="10"/>
  <c r="O19" i="10" s="1"/>
  <c r="I20" i="10"/>
  <c r="O20" i="10" s="1"/>
  <c r="I11" i="10"/>
  <c r="I12" i="10"/>
  <c r="I13" i="10"/>
  <c r="M32" i="10" l="1"/>
  <c r="O22" i="10"/>
  <c r="O24" i="10"/>
  <c r="Y24" i="10" s="1"/>
  <c r="J38" i="15"/>
  <c r="J46" i="15" s="1"/>
  <c r="Y21" i="10"/>
  <c r="O23" i="10"/>
  <c r="O32" i="10" s="1"/>
  <c r="O18" i="10"/>
  <c r="X32" i="10"/>
  <c r="Y32" i="10" s="1"/>
  <c r="O17" i="10"/>
  <c r="Y25" i="10"/>
  <c r="I32" i="10"/>
  <c r="Y22" i="10"/>
  <c r="X14" i="10"/>
  <c r="O15" i="10"/>
  <c r="Y15" i="10" s="1"/>
  <c r="Y19" i="10"/>
  <c r="Y18" i="10"/>
  <c r="Y17" i="10"/>
  <c r="O16" i="10"/>
  <c r="Y16" i="10" s="1"/>
  <c r="M14" i="10"/>
  <c r="I14" i="10"/>
  <c r="I27" i="10" s="1"/>
  <c r="J125" i="15" l="1"/>
  <c r="L38" i="15"/>
  <c r="L46" i="15" s="1"/>
  <c r="K38" i="15"/>
  <c r="K46" i="15" s="1"/>
  <c r="J80" i="15"/>
  <c r="I30" i="10"/>
  <c r="M40" i="10" s="1"/>
  <c r="J63" i="15"/>
  <c r="M39" i="10"/>
  <c r="L48" i="10"/>
  <c r="L52" i="10" s="1"/>
  <c r="Y23" i="10"/>
  <c r="X27" i="10"/>
  <c r="O14" i="10"/>
  <c r="Y14" i="10" s="1"/>
  <c r="L49" i="10" l="1"/>
  <c r="M51" i="10"/>
  <c r="K80" i="15"/>
  <c r="K125" i="15"/>
  <c r="L125" i="15"/>
  <c r="J92" i="15"/>
  <c r="H18" i="14"/>
  <c r="H17" i="14"/>
  <c r="H19" i="14" s="1"/>
  <c r="H19" i="4"/>
  <c r="G73" i="1"/>
  <c r="G65" i="1"/>
  <c r="G64" i="1"/>
  <c r="G15" i="1"/>
  <c r="G12" i="1"/>
  <c r="H54" i="14"/>
  <c r="M49" i="10" l="1"/>
  <c r="J126" i="15"/>
  <c r="J27" i="15"/>
  <c r="J30" i="15" s="1"/>
  <c r="K47" i="15"/>
  <c r="K48" i="15"/>
  <c r="K63" i="15"/>
  <c r="L47" i="15"/>
  <c r="L48" i="15"/>
  <c r="L63" i="15"/>
  <c r="L80" i="15"/>
  <c r="J127" i="15"/>
  <c r="D35" i="14"/>
  <c r="H26" i="14"/>
  <c r="H25" i="14"/>
  <c r="D21" i="4"/>
  <c r="D32" i="4"/>
  <c r="H55" i="14"/>
  <c r="G52" i="14"/>
  <c r="G54" i="14"/>
  <c r="G55" i="14"/>
  <c r="H56" i="14"/>
  <c r="D21" i="14"/>
  <c r="H29" i="14"/>
  <c r="H27" i="14"/>
  <c r="H28" i="14"/>
  <c r="G56" i="14"/>
  <c r="G57" i="14"/>
  <c r="G50" i="14"/>
  <c r="G51" i="14"/>
  <c r="G77" i="1"/>
  <c r="G84" i="1" s="1"/>
  <c r="G19" i="1"/>
  <c r="G47" i="1"/>
  <c r="G44" i="1"/>
  <c r="G31" i="1"/>
  <c r="G26" i="1"/>
  <c r="G35" i="1" s="1"/>
  <c r="J62" i="15" l="1"/>
  <c r="J48" i="15"/>
  <c r="J47" i="15"/>
  <c r="K92" i="15"/>
  <c r="L65" i="15"/>
  <c r="L64" i="15"/>
  <c r="K64" i="15"/>
  <c r="K65" i="15"/>
  <c r="M80" i="15"/>
  <c r="L92" i="15"/>
  <c r="D28" i="4"/>
  <c r="D31" i="14"/>
  <c r="G37" i="1"/>
  <c r="G50" i="1"/>
  <c r="G86" i="1" s="1"/>
  <c r="J65" i="15" l="1"/>
  <c r="J64" i="15"/>
  <c r="L153" i="15"/>
  <c r="N80" i="15"/>
  <c r="K153" i="15"/>
  <c r="L127" i="15"/>
  <c r="M127" i="15"/>
  <c r="M130" i="15" s="1"/>
  <c r="K127" i="15"/>
  <c r="H57" i="14"/>
  <c r="G138" i="13"/>
  <c r="G128" i="13"/>
  <c r="G105" i="13"/>
  <c r="G99" i="13"/>
  <c r="H52" i="14" s="1"/>
  <c r="G114" i="13"/>
  <c r="G111" i="13"/>
  <c r="G108" i="13"/>
  <c r="G84" i="13"/>
  <c r="H51" i="14" s="1"/>
  <c r="G71" i="13"/>
  <c r="G65" i="13"/>
  <c r="G60" i="13"/>
  <c r="G52" i="13"/>
  <c r="G41" i="13"/>
  <c r="G32" i="13"/>
  <c r="G20" i="13"/>
  <c r="J153" i="15" l="1"/>
  <c r="K70" i="15"/>
  <c r="K111" i="15" s="1"/>
  <c r="L70" i="15"/>
  <c r="L111" i="15" s="1"/>
  <c r="L69" i="15"/>
  <c r="L110" i="15" s="1"/>
  <c r="L124" i="15" s="1"/>
  <c r="K69" i="15"/>
  <c r="K110" i="15" s="1"/>
  <c r="K124" i="15" s="1"/>
  <c r="O80" i="15"/>
  <c r="G58" i="14"/>
  <c r="G62" i="14" s="1"/>
  <c r="H58" i="14"/>
  <c r="H62" i="14" s="1"/>
  <c r="H53" i="14"/>
  <c r="G53" i="14"/>
  <c r="G60" i="14" s="1"/>
  <c r="G69" i="13"/>
  <c r="G86" i="13" s="1"/>
  <c r="G43" i="13"/>
  <c r="G118" i="13"/>
  <c r="G152" i="13"/>
  <c r="K130" i="15" l="1"/>
  <c r="L130" i="15"/>
  <c r="J70" i="15"/>
  <c r="J111" i="15" s="1"/>
  <c r="J69" i="15"/>
  <c r="J110" i="15" s="1"/>
  <c r="J124" i="15" s="1"/>
  <c r="P80" i="15"/>
  <c r="G157" i="13"/>
  <c r="H50" i="14"/>
  <c r="H60" i="14" s="1"/>
  <c r="D64" i="14" s="1"/>
  <c r="G88" i="13"/>
  <c r="J103" i="15" l="1"/>
  <c r="J112" i="15" s="1"/>
  <c r="K108" i="15"/>
  <c r="L108" i="15" s="1"/>
  <c r="L103" i="15" s="1"/>
  <c r="L112" i="15" s="1"/>
  <c r="J130" i="15"/>
  <c r="Q80" i="15"/>
  <c r="G159" i="13"/>
  <c r="K103" i="15" l="1"/>
  <c r="K112" i="15" s="1"/>
  <c r="M108" i="15"/>
  <c r="N108" i="15" s="1"/>
  <c r="R80" i="15"/>
  <c r="M103" i="15" l="1"/>
  <c r="M112" i="15" s="1"/>
  <c r="N103" i="15"/>
  <c r="N112" i="15" s="1"/>
  <c r="O108" i="15"/>
  <c r="S80" i="15"/>
  <c r="P108" i="15" l="1"/>
  <c r="O103" i="15"/>
  <c r="O112" i="15" s="1"/>
  <c r="T80" i="15"/>
  <c r="P103" i="15" l="1"/>
  <c r="P112" i="15" s="1"/>
  <c r="Q108" i="15"/>
  <c r="V80" i="15"/>
  <c r="U80" i="15"/>
  <c r="R108" i="15" l="1"/>
  <c r="Q103" i="15"/>
  <c r="Q112" i="15" s="1"/>
  <c r="R103" i="15" l="1"/>
  <c r="R112" i="15" s="1"/>
  <c r="S108" i="15"/>
  <c r="T108" i="15" l="1"/>
  <c r="S103" i="15"/>
  <c r="S112" i="15" s="1"/>
  <c r="T103" i="15" l="1"/>
  <c r="T112" i="15" s="1"/>
  <c r="U108" i="15"/>
  <c r="V108" i="15" l="1"/>
  <c r="V103" i="15" s="1"/>
  <c r="V112" i="15" s="1"/>
  <c r="U103" i="15"/>
  <c r="U112" i="15" s="1"/>
  <c r="M13" i="10"/>
  <c r="M12" i="10"/>
  <c r="M11" i="10"/>
  <c r="M27" i="10" l="1"/>
  <c r="L47" i="10" s="1"/>
  <c r="L53" i="10" s="1"/>
  <c r="M30" i="10"/>
  <c r="O13" i="10"/>
  <c r="Y13" i="10" s="1"/>
  <c r="O12" i="10"/>
  <c r="O11" i="10"/>
  <c r="O27" i="10" l="1"/>
  <c r="O30" i="10"/>
  <c r="Y20" i="10"/>
  <c r="Y11" i="10"/>
  <c r="Y12" i="10" l="1"/>
  <c r="L50" i="10" l="1"/>
  <c r="Y27" i="10"/>
  <c r="X30" i="10" l="1"/>
  <c r="W36" i="10" s="1"/>
  <c r="N136" i="15" s="1"/>
  <c r="N139" i="15" l="1"/>
  <c r="N150" i="15" s="1"/>
  <c r="N155" i="15" s="1"/>
  <c r="S36" i="10" l="1"/>
  <c r="J136" i="15" s="1"/>
  <c r="V36" i="10"/>
  <c r="U36" i="10"/>
  <c r="T36" i="10"/>
  <c r="Y30" i="10"/>
  <c r="K136" i="15" l="1"/>
  <c r="K139" i="15" s="1"/>
  <c r="K150" i="15" s="1"/>
  <c r="K155" i="15" s="1"/>
  <c r="L136" i="15"/>
  <c r="L139" i="15" s="1"/>
  <c r="L150" i="15" s="1"/>
  <c r="L155" i="15" s="1"/>
  <c r="M136" i="15"/>
  <c r="M139" i="15" s="1"/>
  <c r="M150" i="15" s="1"/>
  <c r="M155" i="15" s="1"/>
  <c r="J139" i="15"/>
  <c r="J150" i="15" s="1"/>
  <c r="J155" i="15" s="1"/>
  <c r="J157" i="15" s="1"/>
  <c r="G14" i="16" s="1"/>
  <c r="X36" i="10"/>
  <c r="J89" i="15" l="1"/>
  <c r="J84" i="15" s="1"/>
  <c r="J91" i="15" s="1"/>
  <c r="K157" i="15"/>
  <c r="H14" i="16" s="1"/>
  <c r="J114" i="15" l="1"/>
  <c r="K89" i="15"/>
  <c r="K84" i="15" s="1"/>
  <c r="K91" i="15" s="1"/>
  <c r="L157" i="15"/>
  <c r="I14" i="16" s="1"/>
  <c r="K114" i="15" l="1"/>
  <c r="L89" i="15"/>
  <c r="L84" i="15" s="1"/>
  <c r="L91" i="15" s="1"/>
  <c r="M157" i="15"/>
  <c r="J14" i="16" s="1"/>
  <c r="L114" i="15" l="1"/>
  <c r="M89" i="15"/>
  <c r="M84" i="15" s="1"/>
  <c r="M91" i="15" s="1"/>
  <c r="N157" i="15"/>
  <c r="K14" i="16" s="1"/>
  <c r="L46" i="10"/>
  <c r="M114" i="15" l="1"/>
  <c r="N89" i="15"/>
  <c r="N84" i="15" s="1"/>
  <c r="N91" i="15" s="1"/>
  <c r="O157" i="15"/>
  <c r="L14" i="16" s="1"/>
  <c r="N114" i="15" l="1"/>
  <c r="P157" i="15"/>
  <c r="M14" i="16" s="1"/>
  <c r="O89" i="15"/>
  <c r="O84" i="15" s="1"/>
  <c r="O91" i="15" s="1"/>
  <c r="O114" i="15" l="1"/>
  <c r="Q157" i="15"/>
  <c r="N14" i="16" s="1"/>
  <c r="P89" i="15"/>
  <c r="P84" i="15" s="1"/>
  <c r="P91" i="15" s="1"/>
  <c r="P114" i="15" l="1"/>
  <c r="R157" i="15"/>
  <c r="O14" i="16" s="1"/>
  <c r="Q89" i="15"/>
  <c r="Q84" i="15" s="1"/>
  <c r="Q91" i="15" s="1"/>
  <c r="Q114" i="15" l="1"/>
  <c r="R89" i="15"/>
  <c r="R84" i="15" s="1"/>
  <c r="R91" i="15" s="1"/>
  <c r="S157" i="15"/>
  <c r="P14" i="16" s="1"/>
  <c r="R114" i="15" l="1"/>
  <c r="T157" i="15"/>
  <c r="Q14" i="16" s="1"/>
  <c r="S89" i="15"/>
  <c r="S84" i="15" s="1"/>
  <c r="S91" i="15" s="1"/>
  <c r="S114" i="15" l="1"/>
  <c r="U157" i="15"/>
  <c r="R14" i="16" s="1"/>
  <c r="T89" i="15"/>
  <c r="T84" i="15" s="1"/>
  <c r="T91" i="15" s="1"/>
  <c r="T114" i="15" l="1"/>
  <c r="V157" i="15"/>
  <c r="U89" i="15"/>
  <c r="U84" i="15" s="1"/>
  <c r="U91" i="15" s="1"/>
  <c r="V89" i="15" l="1"/>
  <c r="V84" i="15" s="1"/>
  <c r="V91" i="15" s="1"/>
  <c r="V114" i="15" s="1"/>
  <c r="S14" i="16"/>
  <c r="U114" i="15"/>
</calcChain>
</file>

<file path=xl/sharedStrings.xml><?xml version="1.0" encoding="utf-8"?>
<sst xmlns="http://schemas.openxmlformats.org/spreadsheetml/2006/main" count="837" uniqueCount="440">
  <si>
    <t>Pentru a fi eligibil, solicitantul trebuie să nu se încadreze în categoria întreprinderilor în dificultate.</t>
  </si>
  <si>
    <t>1)</t>
  </si>
  <si>
    <t>i)</t>
  </si>
  <si>
    <t>Se calculează Rezultatul total acumulat al solicitantului</t>
  </si>
  <si>
    <t>Rezultatul reportat</t>
  </si>
  <si>
    <t>Rezultatul exercitiului financiar</t>
  </si>
  <si>
    <t>Rezultatul total acumulat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</si>
  <si>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</si>
  <si>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</si>
  <si>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</si>
  <si>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</si>
  <si>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</si>
  <si>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</si>
  <si>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</si>
  <si>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</si>
  <si>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</si>
  <si>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</si>
  <si>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III. Imobilizari financiare</t>
  </si>
  <si>
    <t>TOTAL ACTIVE IMOBILIZATE</t>
  </si>
  <si>
    <t>B. ACTIVE CIRCULANTE</t>
  </si>
  <si>
    <t>I. Stocuri</t>
  </si>
  <si>
    <t>II. Creante</t>
  </si>
  <si>
    <t>III. Investitii pe termen scurt</t>
  </si>
  <si>
    <t>IV. Casa si conturi la banci</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</si>
  <si>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</si>
  <si>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</si>
  <si>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</si>
  <si>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</si>
  <si>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</si>
  <si>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</si>
  <si>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</si>
  <si>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TOTAL VENITURI IN AVANS</t>
  </si>
  <si>
    <t>J. CAPITAL SI REZERVE</t>
  </si>
  <si>
    <t>I. Capital</t>
  </si>
  <si>
    <t>(-)</t>
  </si>
  <si>
    <t>TOTAL CAPITALURI PROPRII</t>
  </si>
  <si>
    <t>N</t>
  </si>
  <si>
    <t>Rezerve din reevaluare</t>
  </si>
  <si>
    <t>REGULI DE COMPLETARE</t>
  </si>
  <si>
    <t>II. Rezerve din reevaluare</t>
  </si>
  <si>
    <t>III. Rezerve</t>
  </si>
  <si>
    <t>BILANT (cod 10)</t>
  </si>
  <si>
    <t>Fondul Social al membrilor CAR</t>
  </si>
  <si>
    <t>Fondul pentru ajutor in caz de deces al membrilor CAR</t>
  </si>
  <si>
    <t>Fondul de rulment al membrilor Asociatiilor de proprietari</t>
  </si>
  <si>
    <t>Alte fonduri privind activitatile fara scop patrimonial</t>
  </si>
  <si>
    <t>Patrimoniul privat</t>
  </si>
  <si>
    <t>CAPITALURI - TOTAL</t>
  </si>
  <si>
    <t>SITUATII FINANCIARE INCHEIATE DE PERSOANELE JURIDICE FARA SCOP PATRIMONIAL</t>
  </si>
  <si>
    <t>N = anul anterior depunerii cererii de finantare</t>
  </si>
  <si>
    <t>N-1</t>
  </si>
  <si>
    <t>În cazul unei întreprinderi care nu este un IMM, atunci când, în ultimii doi ani:
1. raportul datorii/capitaluri proprii al întreprinderii este mai mare de 7,5; și
2. capacitatea de acoperire a dobânzilor calculată pe baza EBITDA se situează sub valoarea 1,0</t>
  </si>
  <si>
    <t>a</t>
  </si>
  <si>
    <t>b</t>
  </si>
  <si>
    <t>c</t>
  </si>
  <si>
    <t>A</t>
  </si>
  <si>
    <t>CAPITALURI PROPRII</t>
  </si>
  <si>
    <t>Datorii curente</t>
  </si>
  <si>
    <t>Datorii necurente</t>
  </si>
  <si>
    <t>B</t>
  </si>
  <si>
    <t>DATORII TOTALE</t>
  </si>
  <si>
    <t>Cheltuieli cu dobanzile</t>
  </si>
  <si>
    <t>Profit net</t>
  </si>
  <si>
    <t>Cheltuieli cu impozitele</t>
  </si>
  <si>
    <t>Cheltuieli cu amortizarea</t>
  </si>
  <si>
    <t>C</t>
  </si>
  <si>
    <t>EBITDA</t>
  </si>
  <si>
    <t>d</t>
  </si>
  <si>
    <t>RAPORTUL DATORII/CAPITALURI PROPRII</t>
  </si>
  <si>
    <t>CAPACITATEA DE ACOPERIRE A DOBANZILOR</t>
  </si>
  <si>
    <t>AN PROIECTIE</t>
  </si>
  <si>
    <t>UM</t>
  </si>
  <si>
    <t>TOTAL</t>
  </si>
  <si>
    <t>lei/an</t>
  </si>
  <si>
    <t>Denumirea capitolelor şi subcapitolelor</t>
  </si>
  <si>
    <t>Cheltuieli eligibile</t>
  </si>
  <si>
    <t>Total eligibil</t>
  </si>
  <si>
    <t>Cheltuieli neeligibile</t>
  </si>
  <si>
    <t>Total neeligibil</t>
  </si>
  <si>
    <t>PLANUL DE FINANTARE (lei cu TVA)</t>
  </si>
  <si>
    <t>Baza</t>
  </si>
  <si>
    <t>TVA elig.</t>
  </si>
  <si>
    <t>TVA ne-elig.</t>
  </si>
  <si>
    <t>Verificare</t>
  </si>
  <si>
    <t>4.3</t>
  </si>
  <si>
    <t>4.5</t>
  </si>
  <si>
    <t>Dotări</t>
  </si>
  <si>
    <t>4.6</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</si>
  <si>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</si>
  <si>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</si>
  <si>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</si>
  <si>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</si>
  <si>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</si>
  <si>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</si>
  <si>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</si>
  <si>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</si>
  <si>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</si>
  <si>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</si>
  <si>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</si>
  <si>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Contribuţia solicitantului la cheltuieli neeligibile, inclusiv TVA aferenta</t>
  </si>
  <si>
    <t>III</t>
  </si>
  <si>
    <t>FLUX DE NUMERAR NET CUMULAT</t>
  </si>
  <si>
    <t>III.a.</t>
  </si>
  <si>
    <t>III.b.</t>
  </si>
  <si>
    <t>MIJLOCIE</t>
  </si>
  <si>
    <t>MICA SAU MICRO</t>
  </si>
  <si>
    <t>Cursul Inforeuro din luna publicării ghidului solicitantului</t>
  </si>
  <si>
    <t>Anul 1</t>
  </si>
  <si>
    <t>Anul 2</t>
  </si>
  <si>
    <t>Anul 3</t>
  </si>
  <si>
    <t>Anul 4</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</si>
  <si>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</si>
  <si>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</si>
  <si>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</si>
  <si>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</si>
  <si>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</si>
  <si>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</si>
  <si>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</si>
  <si>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</si>
  <si>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</si>
  <si>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</si>
  <si>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</si>
  <si>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</si>
  <si>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</si>
  <si>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</si>
  <si>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</si>
  <si>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</si>
  <si>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</si>
  <si>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</si>
  <si>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</si>
  <si>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</si>
  <si>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</si>
  <si>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</si>
  <si>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</si>
  <si>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</si>
  <si>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</si>
  <si>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</si>
  <si>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</si>
  <si>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</si>
  <si>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</si>
  <si>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</si>
  <si>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</si>
  <si>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</si>
  <si>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</si>
  <si>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</si>
  <si>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</si>
  <si>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</si>
  <si>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</si>
  <si>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</si>
  <si>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</si>
  <si>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</si>
  <si>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</si>
  <si>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</si>
  <si>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</si>
  <si>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</si>
  <si>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</si>
  <si>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</si>
  <si>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</si>
  <si>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</si>
  <si>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</si>
  <si>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</si>
  <si>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</si>
  <si>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</si>
  <si>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</si>
  <si>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</si>
  <si>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</si>
  <si>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</si>
  <si>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</si>
  <si>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</si>
  <si>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</si>
  <si>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</si>
  <si>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</si>
  <si>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</si>
  <si>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</si>
  <si>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</si>
  <si>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</si>
  <si>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</si>
  <si>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</si>
  <si>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</si>
  <si>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</si>
  <si>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</si>
  <si>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</si>
  <si>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</si>
  <si>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</si>
  <si>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</si>
  <si>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</si>
  <si>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</si>
  <si>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</si>
  <si>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</si>
  <si>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</si>
  <si>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</si>
  <si>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</si>
  <si>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</si>
  <si>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IMM</t>
  </si>
  <si>
    <t>INTREPRINDERE MARE</t>
  </si>
  <si>
    <t>4)</t>
  </si>
  <si>
    <t>Prime de capital</t>
  </si>
  <si>
    <t>MARE</t>
  </si>
  <si>
    <t>Imprumuturi asociati</t>
  </si>
  <si>
    <t>Credite bancare</t>
  </si>
  <si>
    <t>Rambursare imprumuturi asociati</t>
  </si>
  <si>
    <t>Rambursari de credite bancare</t>
  </si>
  <si>
    <t>FLUX DE NUMERAR NET FINANCIAR</t>
  </si>
  <si>
    <t>FLUX DE NUMERAR INVESTITIONAL</t>
  </si>
  <si>
    <t>FLUX DE NUMERAR NET INVESTITIONAL</t>
  </si>
  <si>
    <t>FLUX DE NUMERAR NET AL PERIOADEI</t>
  </si>
  <si>
    <t>VERIFICARE INCADRARE IN LIMITE DE ELIGIBILITATE</t>
  </si>
  <si>
    <t>Contribuţia solicitantului la cheltuieli eligibile, inclusiv TVA aferenta</t>
  </si>
  <si>
    <t>VERIFICARE EGALITATE BILANTIERA</t>
  </si>
  <si>
    <t>Repartizarea excedentului/profitului</t>
  </si>
  <si>
    <t>I. Sume de reluat intr-o perioada de pana la un an</t>
  </si>
  <si>
    <t>II. Sume de reluat intr-o perioada mai mare de un an</t>
  </si>
  <si>
    <t>TOTAL CHELTUIELI IN AVANS</t>
  </si>
  <si>
    <t>G. DATORII CARE TREBUIE PLATITE INTR-O PERIOADA MAI MARE DE UN AN</t>
  </si>
  <si>
    <t>E. ACTIVE CIRCULANTE NETE/DATORII CURENTE NETE</t>
  </si>
  <si>
    <t>Sume de reluat intr-o perioada de pana la un an</t>
  </si>
  <si>
    <t>Sume de reluat intr-o perioada mai mare de un an</t>
  </si>
  <si>
    <t xml:space="preserve">G. DATORII: SUMELE CARE TREBUIE PLĂTITE ÎNTR-O PERIOADĂ MAI MARE DE UN AN </t>
  </si>
  <si>
    <t>TOTAL IMOBILIZARI NECORPORALE</t>
  </si>
  <si>
    <t>TOTAL IMOBILIZARI CORPORALE</t>
  </si>
  <si>
    <t>TOTAL IMOBILIZARI FINANCIARE</t>
  </si>
  <si>
    <t>TOTAL STOCURI</t>
  </si>
  <si>
    <t>TOTAL CREANTE</t>
  </si>
  <si>
    <t>TOTAL INVESTITII PE TERMEN SCURT</t>
  </si>
  <si>
    <t>TOTAL DATORII CARE TREBUIE PLATITE INTR-O PERIOADA DE PANA LA UN AN</t>
  </si>
  <si>
    <t>TOTAL DATORII CARE TREBUIE PLATITE INTR-O PERIOADA MAI MARE DE UN AN</t>
  </si>
  <si>
    <t>TOTAL PROVIZIOANE</t>
  </si>
  <si>
    <t>TOTAL REZERVE</t>
  </si>
  <si>
    <r>
      <t xml:space="preserve">Când mai mult de jumătate din capitalul social subscris a dispărut din cauza pierderilor acumulate.
</t>
    </r>
    <r>
      <rPr>
        <b/>
        <i/>
        <sz val="10"/>
        <rFont val="Verdana"/>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</si>
  <si>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VERIFICARE INTREPRINDERI IN DIFICULTATE - PERSOANELE JURIDICE FARA SCOP PATRIMONIAL</t>
  </si>
  <si>
    <r>
      <t xml:space="preserve">Când mai mult de jumătate din capitalul social subscris a dispărut din cauza pierderilor acumulate.
</t>
    </r>
    <r>
      <rPr>
        <i/>
        <sz val="10"/>
        <rFont val="Verdana"/>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</si>
  <si>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O întreprindere este considerată a fi în dificultate dacă este îndeplinită cel puțin una dintre următoarele condiții:</t>
  </si>
  <si>
    <t>I. Imobilizari necorporale</t>
  </si>
  <si>
    <t>- privind activitatile fara scop patrimonial</t>
  </si>
  <si>
    <t>- privind activitatile economice</t>
  </si>
  <si>
    <t>II. Imobilizari corporale</t>
  </si>
  <si>
    <t>Excedent privind activitatile fara scop patrimonial</t>
  </si>
  <si>
    <t>Deficit privind activitatile fara scop patrimonial</t>
  </si>
  <si>
    <t>Excedent privind activitatile cu destinatie speciala</t>
  </si>
  <si>
    <t>Deficit privind activitatile cu destinatie speciala</t>
  </si>
  <si>
    <t>Profit privind activitatile economice</t>
  </si>
  <si>
    <t>Pierdere privind activitatile economice</t>
  </si>
  <si>
    <t>SAU DEFICITUL/PIERDEREA EXERCITIULUI FINANCIAR</t>
  </si>
  <si>
    <t>V. EXCEDENTUL/PROFITUL EXERCITIULUI FINANCIAR</t>
  </si>
  <si>
    <t>Repartizarea excedentului privind activitatile fara scop patrimonial</t>
  </si>
  <si>
    <t>Repartizarea profitului privind activitatile economice</t>
  </si>
  <si>
    <t>IV. REZULTATUL REPORTAT REPREZENTAND</t>
  </si>
  <si>
    <t>EXCEDENTUL/PROFITUL REPORTAT</t>
  </si>
  <si>
    <t>DEFICITUL/PIERDEREA REPORTATA</t>
  </si>
  <si>
    <r>
      <t>Dacă Rezultatul total acumulat este negativ (</t>
    </r>
    <r>
      <rPr>
        <b/>
        <i/>
        <sz val="10"/>
        <rFont val="Verdana"/>
        <family val="2"/>
      </rPr>
      <t>Pierdere acumulata</t>
    </r>
    <r>
      <rPr>
        <i/>
        <sz val="10"/>
        <color theme="1"/>
        <rFont val="Verdana"/>
        <family val="2"/>
      </rPr>
      <t xml:space="preserve">), atunci se calculează </t>
    </r>
    <r>
      <rPr>
        <b/>
        <i/>
        <sz val="10"/>
        <rFont val="Verdana"/>
        <family val="2"/>
      </rPr>
      <t xml:space="preserve">Pierderile de capital </t>
    </r>
    <r>
      <rPr>
        <i/>
        <sz val="10"/>
        <color theme="1"/>
        <rFont val="Verdana"/>
        <family val="2"/>
      </rPr>
      <t>(Pierderea acumulata + Rezerve din reevaluare + Rezerve)</t>
    </r>
  </si>
  <si>
    <t>ECHIPAMENTE / DOTARI / ACTIVE CORPORALE</t>
  </si>
  <si>
    <t>LUCRARI</t>
  </si>
  <si>
    <t>SERVICII</t>
  </si>
  <si>
    <t>CHELTUIELI SUB FORMA DE RATA FORFETARA</t>
  </si>
  <si>
    <t>ACTIVE NECORPORALE</t>
  </si>
  <si>
    <t>TAXE</t>
  </si>
  <si>
    <t>Categorie MySMIS</t>
  </si>
  <si>
    <t>Sub-categorie MySMIS</t>
  </si>
  <si>
    <t>TOTAL CHELTUIELI PROIECT</t>
  </si>
  <si>
    <t>Cheltuieli indirecte conform art. 54 lit.a RDC 1060/2021</t>
  </si>
  <si>
    <t xml:space="preserve">Active necorporale </t>
  </si>
  <si>
    <t>CONDITIE DE ELIGIBILITATE</t>
  </si>
  <si>
    <t>Cheltuielile indirecte reprezinta 5% rată forfetară din costurile directe.</t>
  </si>
  <si>
    <t>Ajutor de minimis</t>
  </si>
  <si>
    <t>VERIFICARE CONDITII</t>
  </si>
  <si>
    <t>TVA aferent vanzarilor</t>
  </si>
  <si>
    <t>TVA aferent achizitiilor</t>
  </si>
  <si>
    <t>Anul 5</t>
  </si>
  <si>
    <t>Verificarea de la pct. 1) se face în mod automat, în baza informațiilor introduse deja. Verificarea de la pct. 1) nu este aplicabilă întreprinderilor ce au mai puțin de 3 ani de la înființare.
Punctele 2) și 3) de mai jos fac obiectul Declarației unice.</t>
  </si>
  <si>
    <t>Dacă valoarea rezultată negativă reprezintă cel mult 50% din valoarea cumulata a capitalului social subscris si vărsat si a primelor de capital, atunci solicitantul nu se încadrează în categoria întreprinderilor în dificultate.</t>
  </si>
  <si>
    <t>IPOTEZE</t>
  </si>
  <si>
    <t>Culoarea verde deschis semnalizează celulele in care se pot insera valori sau se poate selecta o optiune</t>
  </si>
  <si>
    <t>Culoarea gri semnalizează celulele care nu sunt aplicabile</t>
  </si>
  <si>
    <r>
      <t>In vederea stabilirii corectitudinii introducerii valorilor din situatiile financiare, au fost prevazute formule de verificare a unor corelatii. Daca corelatia se verifica, mesajul care apare este "</t>
    </r>
    <r>
      <rPr>
        <b/>
        <sz val="9"/>
        <color theme="1"/>
        <rFont val="Verdana"/>
        <family val="2"/>
      </rPr>
      <t>DA</t>
    </r>
    <r>
      <rPr>
        <sz val="9"/>
        <color theme="1"/>
        <rFont val="Verdana"/>
        <family val="2"/>
      </rPr>
      <t>" iar celula se coloreaza in albastru, iar in situatia in care formula identifica o necorelare, mesajul este ”</t>
    </r>
    <r>
      <rPr>
        <b/>
        <sz val="9"/>
        <color rgb="FFFF0000"/>
        <rFont val="Verdana"/>
        <family val="2"/>
      </rPr>
      <t>NU</t>
    </r>
    <r>
      <rPr>
        <sz val="9"/>
        <color theme="1"/>
        <rFont val="Verdana"/>
        <family val="2"/>
      </rPr>
      <t>” iar celula se coloreaza in rosu.</t>
    </r>
  </si>
  <si>
    <r>
      <t>In vederea verificarii respectarii limitelor de eligibilitate sau a valorilor minime și maxime a cheltuielilor eligibile, a ajutorului de stat si a contributiei partenerilor, in Bugetul proiectului s-au introdus formule care atentioneaza cu ”</t>
    </r>
    <r>
      <rPr>
        <b/>
        <sz val="9"/>
        <color theme="1"/>
        <rFont val="Verdana"/>
        <family val="2"/>
      </rPr>
      <t>Se verifica</t>
    </r>
    <r>
      <rPr>
        <sz val="9"/>
        <color theme="1"/>
        <rFont val="Verdana"/>
        <family val="2"/>
      </rPr>
      <t>”, iar celula se coloreaza in albastru sau ”</t>
    </r>
    <r>
      <rPr>
        <b/>
        <sz val="9"/>
        <color theme="1"/>
        <rFont val="Verdana"/>
        <family val="2"/>
      </rPr>
      <t>Nu se verifica</t>
    </r>
    <r>
      <rPr>
        <sz val="9"/>
        <color theme="1"/>
        <rFont val="Verdana"/>
        <family val="2"/>
      </rPr>
      <t>”, iar celula se coloreaza in rosu.</t>
    </r>
  </si>
  <si>
    <t>(a)</t>
  </si>
  <si>
    <t>(b)</t>
  </si>
  <si>
    <t>(c)</t>
  </si>
  <si>
    <t>(d)</t>
  </si>
  <si>
    <t>(e)</t>
  </si>
  <si>
    <t>RECOMANDARI DE COMPLETARE A MACHETEI FINANCIARE</t>
  </si>
  <si>
    <t>Culoarea alba semnalizează celulele in care sunt inserate formule, celule care sunt securizate.</t>
  </si>
  <si>
    <t>Alte elemente de capitaluri proprii</t>
  </si>
  <si>
    <t>Utilaje, echipamente tehnologice şi funcţionale care necesită montaj</t>
  </si>
  <si>
    <t>CHELTUIELI RESURSE UMANE</t>
  </si>
  <si>
    <t>Cheltuieli pentru detașarea de personal cu înaltă calificare de la un organism de cercetare și de difuzare a cunoștințelor sau de la o întreprindere mare</t>
  </si>
  <si>
    <t xml:space="preserve">Cheltuieli pentru obtinerea, validarea si protejarea brevetelor si a altor active necorporale  </t>
  </si>
  <si>
    <t>Cheltuieli aferente unor activități de transfer de abilități/competențe/cunoștințe de cercetare-dezvoltare</t>
  </si>
  <si>
    <t xml:space="preserve">Cheltuieli cu servicii de asistenta si consultanta pentru realizarea modelului conceptual inovativ </t>
  </si>
  <si>
    <t>Costurile pentru serviciile de consultanță în domeniul inovării și pentru serviciile de sprijinire a inovării</t>
  </si>
  <si>
    <t>Cheltuieli privind certificarea națională/ internațională a produselor, serviciilor sau diferitelor procese specific</t>
  </si>
  <si>
    <t xml:space="preserve">Cheltuieli privind implementarea si certificarea sistemelor de management a calitatii ISO </t>
  </si>
  <si>
    <t>Cheltuieli cu servicii pentru organizarea de evenimente și cursuri de formare</t>
  </si>
  <si>
    <t>Cheltuieli de promovare si informare, consultare, constientizare a grupului țintă</t>
  </si>
  <si>
    <t>Cheltuieli de consultanta</t>
  </si>
  <si>
    <t>Cheltuieli indirecte conform art. 54 lit.a RDC 1060/2022</t>
  </si>
  <si>
    <t xml:space="preserve">Cheltuieli cu activitățile obligatorii de publicitate și informare aferente proiectului </t>
  </si>
  <si>
    <t>Cheltuieli cu auditul financiar</t>
  </si>
  <si>
    <t>TOTAL CHELTUIELI</t>
  </si>
  <si>
    <t>CHELTUIELI DIRECTE</t>
  </si>
  <si>
    <t>CHELTUIELI INDIRECTE</t>
  </si>
  <si>
    <t>Cheltuieli cu achiziţionarea de instalaţii/ echipamente specifice în scopul obţinerii unei economii de energie, precum şi sisteme care utilizează surse regenerabile/ alternative de energie pentru eficientizarea activităţilor pentru care a solicitat finanţare, în limita a 10% din valoarea eligibilă a proiectului</t>
  </si>
  <si>
    <t>ETAPA PROIECT</t>
  </si>
  <si>
    <t>Istoric</t>
  </si>
  <si>
    <t>SITUATIA VENITURILOR SI CHELTUIELILOR LA 31 DECEMBRIE - DATE ISTORICE SI PROIECTII</t>
  </si>
  <si>
    <t>ELEMENTE DE VENITURI SI CHELTUIELI OPERATIONALE</t>
  </si>
  <si>
    <t>SOLD</t>
  </si>
  <si>
    <t>CIFRA DE AFACERI NETA</t>
  </si>
  <si>
    <t>Productia vanduta</t>
  </si>
  <si>
    <t>Venituri din vanzarea marfurilor</t>
  </si>
  <si>
    <t>Reduceri comerciale acordate</t>
  </si>
  <si>
    <t>D</t>
  </si>
  <si>
    <t>Venituri aferente costului productiei in curs de executie</t>
  </si>
  <si>
    <t>Venituri din productia de imobilizari necorporale si corporale</t>
  </si>
  <si>
    <t>Venituri din reevaluarea imobilizarilor corporale</t>
  </si>
  <si>
    <t>Venituri din productia de investitii imobiliare</t>
  </si>
  <si>
    <t>Venituri din subventii de exploatare</t>
  </si>
  <si>
    <t>Alte venituri din exploatare, din care:</t>
  </si>
  <si>
    <t>Venituri din subventii pentru investitii</t>
  </si>
  <si>
    <t>Alte venituri din exploatare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</si>
  <si>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</si>
  <si>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</si>
  <si>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</si>
  <si>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</si>
  <si>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</si>
  <si>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</si>
  <si>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</si>
  <si>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nr/an</t>
  </si>
  <si>
    <t>Cheltuieli</t>
  </si>
  <si>
    <t>Venituri</t>
  </si>
  <si>
    <t>Ajustari de valoare privind activele circulante</t>
  </si>
  <si>
    <t>Alte cheltuieli de exploatare</t>
  </si>
  <si>
    <t>CHELTUIELI DE EXPLOATARE - TOTAL</t>
  </si>
  <si>
    <t>PROFITUL DIN EXPLOATARE</t>
  </si>
  <si>
    <t>PIERDEREA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</si>
  <si>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</si>
  <si>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</si>
  <si>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</si>
  <si>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</si>
  <si>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</si>
  <si>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</si>
  <si>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</si>
  <si>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</si>
  <si>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</si>
  <si>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</si>
  <si>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</si>
  <si>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</si>
  <si>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</si>
  <si>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PROFITUL BRUT</t>
  </si>
  <si>
    <t>PIERDEREA BRUTA</t>
  </si>
  <si>
    <t>Impozitul pe profit</t>
  </si>
  <si>
    <t>Impozitul specific unor activitati</t>
  </si>
  <si>
    <t>Alte impozite neprezentate la elementele de mai sus</t>
  </si>
  <si>
    <t>PROFIT</t>
  </si>
  <si>
    <t>PIERDERE</t>
  </si>
  <si>
    <t>SITUATIA ACTIVELOR, DATORIILOR SI CAPITALURILOR PROPRII LA 31 DECEMBRIE - DATE ISTORICE SI PROIECTII</t>
  </si>
  <si>
    <t>ELEMENTE DE ACTIVE, DATORII SI CAPITALURI PROPRII</t>
  </si>
  <si>
    <t xml:space="preserve">ACTIVE IMOBILIZATE </t>
  </si>
  <si>
    <t>Imobilizari necoporale</t>
  </si>
  <si>
    <t>Imobilizari coporale</t>
  </si>
  <si>
    <t>Imobilizari financiare</t>
  </si>
  <si>
    <t xml:space="preserve">ACTIVE CIRCULANTE  </t>
  </si>
  <si>
    <t>Stocuri</t>
  </si>
  <si>
    <t>Creante</t>
  </si>
  <si>
    <t>Decontări privind subvențiile aferente activelor  şi a
celor aferente veniturilor</t>
  </si>
  <si>
    <t>Investitii pe termen scurt</t>
  </si>
  <si>
    <t>Casa si conturi la banci</t>
  </si>
  <si>
    <t>CHELTUIELI IN AVANS</t>
  </si>
  <si>
    <t>TOTAL ACTIV</t>
  </si>
  <si>
    <t>DATORII: SUME CARE TREBUIE PLATITE INTR-O PERIOADA DE PANA LA UN AN</t>
  </si>
  <si>
    <t>Datorii financiare pe termen scurt</t>
  </si>
  <si>
    <t>Datorii comerciale - furnizori</t>
  </si>
  <si>
    <t>Alte datorii pe termen scurt</t>
  </si>
  <si>
    <t>E</t>
  </si>
  <si>
    <t>DATORII: SUME CARE TREBUIE PLATITE INTR-O PERIOADA MAI MARE DE UN AN</t>
  </si>
  <si>
    <t>F</t>
  </si>
  <si>
    <t>PROVIZIOANE</t>
  </si>
  <si>
    <t>G</t>
  </si>
  <si>
    <t>VENITURI IN AVANS, DIN CARE:</t>
  </si>
  <si>
    <t>Venituri inregistrate in avans</t>
  </si>
  <si>
    <t>Venituri in avans aferente activelor primite prin transfer de la clienti</t>
  </si>
  <si>
    <t>Fond comercial negativ</t>
  </si>
  <si>
    <t>H</t>
  </si>
  <si>
    <t>CAPTALURI PROPRII</t>
  </si>
  <si>
    <t>Capital social</t>
  </si>
  <si>
    <t xml:space="preserve">Actiuni proprii, castiguri/pierderi legate de instrumentele de capitaluri proprii </t>
  </si>
  <si>
    <t>Profitul reportat</t>
  </si>
  <si>
    <t>Pierderea reportata</t>
  </si>
  <si>
    <t>Profitul de la sfarsitul perioadei de raportare</t>
  </si>
  <si>
    <t>Pierderea de la sfarsitul perioadei de raportare</t>
  </si>
  <si>
    <t>TOTAL PASIV</t>
  </si>
  <si>
    <t>VERIFICARE EGALITATI</t>
  </si>
  <si>
    <t>FLUXUL DE NUMERAR</t>
  </si>
  <si>
    <t>FLUX DE NUMERAR OPERATIONAL</t>
  </si>
  <si>
    <t>Cheltuieli cu ajustarile de valoare privind activele imobilizate si activele circulante</t>
  </si>
  <si>
    <t>Subventii pentru investitii si subventii de exploatare</t>
  </si>
  <si>
    <t>Modificari in capitalul de lucru</t>
  </si>
  <si>
    <t>FLUX DE NUMERAR NET OPERATIONAL</t>
  </si>
  <si>
    <t>FLUX DE NUMERAR FINANCIAR</t>
  </si>
  <si>
    <t>Ajutor de minimis proiect</t>
  </si>
  <si>
    <t xml:space="preserve">Achizitia de active necorporale </t>
  </si>
  <si>
    <t>Achizitia de active corporale</t>
  </si>
  <si>
    <t>Vanzarea de active corporale/necorporale</t>
  </si>
  <si>
    <t>TVA aferent achizitiilor din proiect</t>
  </si>
  <si>
    <t>FLUX BRUT INAINTE DE PLATI PENTRU IMPOZIT PE VENIT/PROFIT</t>
  </si>
  <si>
    <t>Plati/rambursari de TVA</t>
  </si>
  <si>
    <t>Impozit pe venit/profit</t>
  </si>
  <si>
    <t>Data estimata pentru semnarea contractului de finantare</t>
  </si>
  <si>
    <t>Perioada de realizare a activitatilor dupa semnarea contractului de finantare (luni)</t>
  </si>
  <si>
    <t>(C)</t>
  </si>
  <si>
    <t>Implementare</t>
  </si>
  <si>
    <t>VALORI</t>
  </si>
  <si>
    <t>Ajustari de valoare privind imobilizarile necoporale si imobilizarile corporale</t>
  </si>
  <si>
    <t>Subventii pentru investiti</t>
  </si>
  <si>
    <t>INDICATORI FINANCIARI</t>
  </si>
  <si>
    <t>TIP INDICATOR</t>
  </si>
  <si>
    <t>VALOARE</t>
  </si>
  <si>
    <t>Rata rentabilităţii financiare - ROE</t>
  </si>
  <si>
    <t>%</t>
  </si>
  <si>
    <t>Fluxul de numerar net cumulat al Solicitantului</t>
  </si>
  <si>
    <t>nr.</t>
  </si>
  <si>
    <t>Numarul mediu anual de locuri de munca</t>
  </si>
  <si>
    <t>Foaia de calcul "0 INSTRUCTIUNI"</t>
  </si>
  <si>
    <t>Se completeaza celulele colorate in verde deschis cu informatiile din situatiile financiare.</t>
  </si>
  <si>
    <t>Foile de calcul "1 BILANT ASOCIATI" si ”2 BILANT SOCIETATI”</t>
  </si>
  <si>
    <t>Foaia de calcul "5 BUGETUL PROIECTULUI"</t>
  </si>
  <si>
    <t>Foaia de calcul "6 ANALIZA FINANCIARA"</t>
  </si>
  <si>
    <t xml:space="preserve">Se completeaza celulele colorate in verde deschis prevazute la randurile 11-25. Se completeaza coloanele S - W, respectiv celulele colorate in verde deschis cu sumele inclusiv TVA, impartite pe anii de implementare, in conformitate cu Planul de implementare a investitiei. </t>
  </si>
  <si>
    <t>Se completeaza celula L51 cu contributia Solicitantului la cheltuielile eligibile ale proiectului. Se verifica daca celulele M39 si M40 indica faptul ca se verifica limitele de eligibilitate. Se verifica, de asemenea, daca limitele ajutorului de minimis si valoarea minima a contributiei Solicitantului, prevazute in celulele M49 si M51, sunt in conformitate cu prevederile din Ghidul Solicitantului.</t>
  </si>
  <si>
    <t>Se completeza celulele H22, H24 si J26, prevazute la IPOTEZE.</t>
  </si>
  <si>
    <t xml:space="preserve">Se completeaza contul de profit si pierdere, prevazute la randurile 10-70 in celulele colorate verde deschis. Se vor avea in vedere atat informatiile istorice, preluate din situatiile financiare aferente anului anterior depunerii cererii de finantare, evolutia acestora pe perioada de implementare a proiectului, cat si veniturile si cheltuielile generate de implementarea proiectului. 
In mod special, se va acorda atentie veniturilor din subventii aferente cifrei de afacere si veniturilor din subventii pentru investitii, unde se va trece cota parte din cheltuielile cu amortizarea.  </t>
  </si>
  <si>
    <t>Se completeaza bilantul contabil al Solicitantului, prevazut la randurile 74-114, in celulele colorate verde deschis. Se vor avea in vedere atat informatiile istorice, preluate din situatiile financiare aferente anului anterior depunerii cererii de finantare, evolutia acestora pe perioada de implementare a proiectului, cat si elementele noi generate de implementarea proiectului. 
Se va acorda atentie in special, elementelor de subventii pentru investitii si venituri inregistrate in avans, elementului ”Decontări privind subvențiile aferente activelor  şi a celor aferente veniturilor”</t>
  </si>
  <si>
    <t>Se completeaza randurile 134-135 cu sursele de cofinantare a investitiei si/sau a deficitului de numerar din operare, provenite fie din credite atrase, fie din imprumuturi de la asociati/actionari. La randurile 137-138 se completeaza cu sumele aferente rambursarii creditelor bancare si/sau imprumuturilor de la asociati/actionari.</t>
  </si>
  <si>
    <t>Se completeaza randurile 143-144 cu valoarea de achizitie a imobilizarilor corporale si necorporale finantate prin proiect, in conformitate cu planul de implementare al investitiei.</t>
  </si>
  <si>
    <t>Se completeaza randurile 146-147 cu valoarea TVA aferenta incasarilor si/sau platilor din activitatea investitionala.</t>
  </si>
  <si>
    <t>Se completeaza randurile 128 si 129 cu valoarea TVA aferenta incasarilor si platilor din activitatea operationala.</t>
  </si>
  <si>
    <t>Se completeaza randurile 152-153 cu fluxurile de TVA si impozitul pe profit aferente fluxurilor operationale si investitionale.</t>
  </si>
  <si>
    <t>BUGETUL PROIECTULUI</t>
  </si>
  <si>
    <t>VERIFICARE INTREPRINDERI IN DIFICULTATE - SOCIETATI COMERCIALE</t>
  </si>
  <si>
    <t>Venituri din subventii de exploatare aferente cifrei de afaceri nete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</si>
</sst>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3"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Verdana"/>
      <family val="2"/>
    </font>
    <font>
      <b/>
      <sz val="16"/>
      <color theme="1"/>
      <name val="Verdana"/>
      <family val="2"/>
    </font>
    <font>
      <b/>
      <sz val="11"/>
      <color theme="1"/>
      <name val="Verdana"/>
      <family val="2"/>
    </font>
    <font>
      <b/>
      <sz val="14"/>
      <color theme="1"/>
      <name val="Verdana"/>
      <family val="2"/>
    </font>
    <font>
      <sz val="10"/>
      <color theme="1"/>
      <name val="Verdana"/>
      <family val="2"/>
    </font>
    <font>
      <b/>
      <sz val="10"/>
      <color theme="1"/>
      <name val="Verdana"/>
      <family val="2"/>
    </font>
    <font>
      <b/>
      <i/>
      <sz val="11"/>
      <color theme="1"/>
      <name val="Verdana"/>
      <family val="2"/>
    </font>
    <font>
      <b/>
      <sz val="11"/>
      <name val="Verdana"/>
      <family val="2"/>
    </font>
    <font>
      <b/>
      <sz val="12"/>
      <color theme="1"/>
      <name val="Verdana"/>
      <family val="2"/>
    </font>
    <font>
      <i/>
      <sz val="10"/>
      <color theme="1"/>
      <name val="Verdana"/>
      <family val="2"/>
    </font>
    <font>
      <sz val="12"/>
      <color theme="1"/>
      <name val="Verdana"/>
      <family val="2"/>
    </font>
    <font>
      <b/>
      <sz val="10"/>
      <name val="Verdana"/>
      <family val="2"/>
    </font>
    <font>
      <b/>
      <i/>
      <sz val="10"/>
      <name val="Verdana"/>
      <family val="2"/>
    </font>
    <font>
      <i/>
      <sz val="10"/>
      <name val="Verdana"/>
      <family val="2"/>
    </font>
    <font>
      <b/>
      <i/>
      <sz val="10"/>
      <color theme="1"/>
      <name val="Verdana"/>
      <family val="2"/>
    </font>
    <font>
      <sz val="9"/>
      <name val="Verdana"/>
      <family val="2"/>
    </font>
    <font>
      <sz val="10"/>
      <name val="Verdana"/>
      <family val="2"/>
    </font>
    <font>
      <b/>
      <sz val="12"/>
      <name val="Verdana"/>
      <family val="2"/>
    </font>
    <font>
      <b/>
      <sz val="16"/>
      <name val="Verdana"/>
      <family val="2"/>
    </font>
    <font>
      <b/>
      <sz val="14"/>
      <name val="Verdana"/>
      <family val="2"/>
    </font>
    <font>
      <sz val="14"/>
      <color theme="1"/>
      <name val="Verdana"/>
      <family val="2"/>
    </font>
    <font>
      <sz val="9"/>
      <color theme="1"/>
      <name val="Verdana"/>
      <family val="2"/>
    </font>
    <font>
      <b/>
      <sz val="9"/>
      <color theme="1"/>
      <name val="Verdana"/>
      <family val="2"/>
    </font>
    <font>
      <b/>
      <sz val="9"/>
      <color rgb="FFFF0000"/>
      <name val="Verdana"/>
      <family val="2"/>
    </font>
    <font>
      <b/>
      <i/>
      <sz val="14"/>
      <color theme="1"/>
      <name val="Verdana"/>
      <family val="2"/>
    </font>
    <font>
      <sz val="16"/>
      <color theme="1"/>
      <name val="Verdana"/>
      <family val="2"/>
    </font>
    <font>
      <sz val="11"/>
      <name val="Verdana"/>
      <family val="2"/>
    </font>
    <font>
      <b/>
      <i/>
      <sz val="11"/>
      <color rgb="FFFF0000"/>
      <name val="Verdana"/>
      <family val="2"/>
    </font>
    <font>
      <b/>
      <i/>
      <sz val="10"/>
      <color rgb="FFFF0000"/>
      <name val="Verdana"/>
      <family val="2"/>
    </font>
    <font>
      <i/>
      <sz val="11"/>
      <color theme="1"/>
      <name val="Verdana"/>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34BECC"/>
        <bgColor indexed="64"/>
      </patternFill>
    </fill>
    <fill>
      <patternFill patternType="solid">
        <fgColor theme="3" tint="0.79998168889431442"/>
        <bgColor indexed="64"/>
      </patternFill>
    </fill>
    <fill>
      <patternFill patternType="solid">
        <fgColor rgb="FFD8FEFE"/>
        <bgColor indexed="64"/>
      </patternFill>
    </fill>
    <fill>
      <patternFill patternType="solid">
        <fgColor theme="0" tint="-0.249977111117893"/>
        <bgColor indexed="64"/>
      </patternFill>
    </fill>
  </fills>
  <borders count="6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513">
    <xf numFmtId="0" fontId="0" fillId="0" borderId="0" xfId="0"/>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4" borderId="0" xfId="0" applyFont="1" applyFill="1" applyProtection="1">
      <protection locked="0"/>
    </xf>
    <xf numFmtId="0" fontId="3" fillId="2" borderId="0" xfId="0" applyFont="1" applyFill="1" applyProtection="1">
      <protection locked="0"/>
    </xf>
    <xf numFmtId="0" fontId="5" fillId="2" borderId="18" xfId="0" applyFont="1" applyFill="1" applyBorder="1" applyAlignment="1" applyProtection="1">
      <alignment vertical="center" wrapText="1"/>
      <protection locked="0"/>
    </xf>
    <xf numFmtId="0" fontId="7" fillId="2" borderId="18" xfId="0" applyFont="1" applyFill="1" applyBorder="1" applyAlignment="1" applyProtection="1">
      <alignment vertical="center" wrapText="1"/>
      <protection locked="0"/>
    </xf>
    <xf numFmtId="0" fontId="8" fillId="2" borderId="18" xfId="0" applyFont="1" applyFill="1" applyBorder="1" applyAlignment="1" applyProtection="1">
      <alignment horizontal="right" vertical="center" wrapText="1"/>
      <protection locked="0"/>
    </xf>
    <xf numFmtId="0" fontId="7" fillId="2" borderId="18" xfId="0" applyFont="1" applyFill="1" applyBorder="1" applyAlignment="1" applyProtection="1">
      <alignment horizontal="left" vertical="center" wrapText="1" indent="1"/>
      <protection locked="0"/>
    </xf>
    <xf numFmtId="0" fontId="9" fillId="2" borderId="19" xfId="0" applyFont="1" applyFill="1" applyBorder="1" applyAlignment="1" applyProtection="1">
      <alignment horizontal="center" vertical="center" wrapText="1"/>
      <protection locked="0"/>
    </xf>
    <xf numFmtId="0" fontId="11" fillId="2" borderId="19" xfId="0" applyFont="1" applyFill="1" applyBorder="1" applyAlignment="1" applyProtection="1">
      <alignment horizontal="center" vertical="center" wrapText="1"/>
      <protection locked="0"/>
    </xf>
    <xf numFmtId="0" fontId="11" fillId="2" borderId="19" xfId="0" applyFont="1" applyFill="1" applyBorder="1" applyAlignment="1" applyProtection="1">
      <alignment horizontal="center" vertical="center"/>
      <protection locked="0"/>
    </xf>
    <xf numFmtId="0" fontId="8" fillId="2" borderId="18" xfId="0" applyFont="1" applyFill="1" applyBorder="1" applyAlignment="1" applyProtection="1">
      <alignment vertical="center" wrapText="1"/>
      <protection locked="0"/>
    </xf>
    <xf numFmtId="3" fontId="7" fillId="6" borderId="18" xfId="0" applyNumberFormat="1" applyFont="1" applyFill="1" applyBorder="1" applyAlignment="1" applyProtection="1">
      <alignment vertical="center"/>
      <protection locked="0"/>
    </xf>
    <xf numFmtId="0" fontId="5" fillId="2" borderId="0" xfId="0" applyFont="1" applyFill="1" applyProtection="1">
      <protection locked="0"/>
    </xf>
    <xf numFmtId="0" fontId="5" fillId="2" borderId="0" xfId="0" applyFont="1" applyFill="1" applyAlignment="1" applyProtection="1">
      <alignment horizontal="center" vertical="center"/>
      <protection locked="0"/>
    </xf>
    <xf numFmtId="0" fontId="3" fillId="2" borderId="0" xfId="0" applyFont="1" applyFill="1" applyAlignment="1" applyProtection="1">
      <alignment vertical="center" wrapText="1"/>
      <protection locked="0"/>
    </xf>
    <xf numFmtId="0" fontId="5" fillId="2" borderId="19" xfId="0" applyFont="1" applyFill="1" applyBorder="1" applyAlignment="1" applyProtection="1">
      <alignment horizontal="center" vertical="center"/>
      <protection locked="0"/>
    </xf>
    <xf numFmtId="0" fontId="11" fillId="2" borderId="18" xfId="0" applyFont="1" applyFill="1" applyBorder="1" applyAlignment="1" applyProtection="1">
      <alignment vertical="center" wrapText="1"/>
      <protection locked="0"/>
    </xf>
    <xf numFmtId="0" fontId="3" fillId="4" borderId="0" xfId="0" applyFont="1" applyFill="1" applyAlignment="1" applyProtection="1">
      <alignment vertical="center" wrapText="1"/>
      <protection locked="0"/>
    </xf>
    <xf numFmtId="0" fontId="8" fillId="2" borderId="18" xfId="0" applyFont="1" applyFill="1" applyBorder="1" applyAlignment="1" applyProtection="1">
      <alignment horizontal="left" vertical="center" wrapText="1" indent="1"/>
      <protection locked="0"/>
    </xf>
    <xf numFmtId="0" fontId="8" fillId="2" borderId="18" xfId="0" applyFont="1" applyFill="1" applyBorder="1" applyAlignment="1" applyProtection="1">
      <alignment horizontal="right" vertical="center" wrapText="1" indent="1"/>
      <protection locked="0"/>
    </xf>
    <xf numFmtId="0" fontId="7" fillId="2" borderId="18" xfId="0" quotePrefix="1" applyFont="1" applyFill="1" applyBorder="1" applyAlignment="1" applyProtection="1">
      <alignment horizontal="left" vertical="center" wrapText="1" indent="1"/>
      <protection locked="0"/>
    </xf>
    <xf numFmtId="0" fontId="7" fillId="4" borderId="0" xfId="0" applyFont="1" applyFill="1" applyProtection="1">
      <protection locked="0"/>
    </xf>
    <xf numFmtId="0" fontId="17" fillId="2" borderId="19" xfId="0" applyFont="1" applyFill="1" applyBorder="1" applyAlignment="1" applyProtection="1">
      <alignment horizontal="center" vertical="center" wrapText="1"/>
      <protection locked="0"/>
    </xf>
    <xf numFmtId="0" fontId="7" fillId="2" borderId="0" xfId="0" applyFont="1" applyFill="1" applyProtection="1">
      <protection locked="0"/>
    </xf>
    <xf numFmtId="0" fontId="7" fillId="2" borderId="18" xfId="0" applyFont="1" applyFill="1" applyBorder="1" applyAlignment="1" applyProtection="1">
      <alignment horizontal="center" vertical="center"/>
      <protection locked="0"/>
    </xf>
    <xf numFmtId="0" fontId="7" fillId="4" borderId="0" xfId="0" applyFont="1" applyFill="1" applyAlignment="1" applyProtection="1">
      <alignment vertical="center" wrapText="1"/>
      <protection locked="0"/>
    </xf>
    <xf numFmtId="0" fontId="19" fillId="2" borderId="25" xfId="1" applyFont="1" applyFill="1" applyBorder="1" applyAlignment="1" applyProtection="1">
      <alignment vertical="center" wrapText="1"/>
      <protection locked="0"/>
    </xf>
    <xf numFmtId="4" fontId="19" fillId="6" borderId="31" xfId="1" applyNumberFormat="1" applyFont="1" applyFill="1" applyBorder="1" applyAlignment="1" applyProtection="1">
      <alignment horizontal="right" vertical="center"/>
      <protection locked="0"/>
    </xf>
    <xf numFmtId="4" fontId="19" fillId="6" borderId="22" xfId="1" applyNumberFormat="1" applyFont="1" applyFill="1" applyBorder="1" applyAlignment="1" applyProtection="1">
      <alignment horizontal="right" vertical="center"/>
      <protection locked="0"/>
    </xf>
    <xf numFmtId="49" fontId="19" fillId="2" borderId="18" xfId="1" applyNumberFormat="1" applyFont="1" applyFill="1" applyBorder="1" applyAlignment="1" applyProtection="1">
      <alignment horizontal="right" vertical="center" wrapText="1"/>
      <protection locked="0"/>
    </xf>
    <xf numFmtId="4" fontId="19" fillId="6" borderId="24" xfId="1" applyNumberFormat="1" applyFont="1" applyFill="1" applyBorder="1" applyAlignment="1" applyProtection="1">
      <alignment horizontal="right" vertical="center"/>
      <protection locked="0"/>
    </xf>
    <xf numFmtId="4" fontId="19" fillId="6" borderId="18" xfId="1" applyNumberFormat="1" applyFont="1" applyFill="1" applyBorder="1" applyAlignment="1" applyProtection="1">
      <alignment horizontal="right" vertical="center"/>
      <protection locked="0"/>
    </xf>
    <xf numFmtId="49" fontId="19" fillId="2" borderId="10" xfId="1" applyNumberFormat="1" applyFont="1" applyFill="1" applyBorder="1" applyAlignment="1" applyProtection="1">
      <alignment horizontal="right" vertical="center" wrapText="1"/>
      <protection locked="0"/>
    </xf>
    <xf numFmtId="49" fontId="19" fillId="2" borderId="10" xfId="1" applyNumberFormat="1" applyFont="1" applyFill="1" applyBorder="1" applyAlignment="1" applyProtection="1">
      <alignment horizontal="center" vertical="center" wrapText="1"/>
      <protection locked="0"/>
    </xf>
    <xf numFmtId="4" fontId="19" fillId="6" borderId="20" xfId="1" applyNumberFormat="1" applyFont="1" applyFill="1" applyBorder="1" applyAlignment="1" applyProtection="1">
      <alignment horizontal="right" vertical="center"/>
      <protection locked="0"/>
    </xf>
    <xf numFmtId="0" fontId="19" fillId="2" borderId="44" xfId="1" applyFont="1" applyFill="1" applyBorder="1" applyAlignment="1" applyProtection="1">
      <alignment vertical="center" wrapText="1"/>
      <protection locked="0"/>
    </xf>
    <xf numFmtId="49" fontId="19" fillId="2" borderId="18" xfId="1" applyNumberFormat="1" applyFont="1" applyFill="1" applyBorder="1" applyAlignment="1" applyProtection="1">
      <alignment horizontal="right" vertical="center"/>
      <protection locked="0"/>
    </xf>
    <xf numFmtId="4" fontId="11" fillId="2" borderId="0" xfId="0" applyNumberFormat="1" applyFont="1" applyFill="1" applyAlignment="1" applyProtection="1">
      <alignment horizontal="center" vertical="center"/>
      <protection locked="0"/>
    </xf>
    <xf numFmtId="0" fontId="3" fillId="2" borderId="0" xfId="0" applyFont="1" applyFill="1" applyAlignment="1" applyProtection="1">
      <alignment vertical="center"/>
      <protection locked="0"/>
    </xf>
    <xf numFmtId="0" fontId="23" fillId="4" borderId="0" xfId="0" applyFont="1" applyFill="1" applyProtection="1">
      <protection locked="0"/>
    </xf>
    <xf numFmtId="0" fontId="23" fillId="2" borderId="0" xfId="0" applyFont="1" applyFill="1" applyProtection="1">
      <protection locked="0"/>
    </xf>
    <xf numFmtId="4" fontId="3" fillId="6" borderId="24" xfId="0" applyNumberFormat="1" applyFont="1" applyFill="1" applyBorder="1" applyAlignment="1" applyProtection="1">
      <alignment vertical="center"/>
      <protection locked="0"/>
    </xf>
    <xf numFmtId="4" fontId="3" fillId="6" borderId="18" xfId="0" applyNumberFormat="1" applyFont="1" applyFill="1" applyBorder="1" applyAlignment="1" applyProtection="1">
      <alignment vertical="center"/>
      <protection locked="0"/>
    </xf>
    <xf numFmtId="4" fontId="3" fillId="6" borderId="10" xfId="0" applyNumberFormat="1" applyFont="1" applyFill="1" applyBorder="1" applyAlignment="1" applyProtection="1">
      <alignment vertical="center"/>
      <protection locked="0"/>
    </xf>
    <xf numFmtId="0" fontId="17" fillId="2" borderId="28" xfId="0" applyFont="1" applyFill="1" applyBorder="1" applyAlignment="1" applyProtection="1">
      <alignment horizontal="center" vertical="center" wrapText="1"/>
      <protection locked="0"/>
    </xf>
    <xf numFmtId="0" fontId="17" fillId="2" borderId="29" xfId="0" applyFont="1" applyFill="1" applyBorder="1" applyAlignment="1" applyProtection="1">
      <alignment horizontal="center" vertical="center" wrapText="1"/>
      <protection locked="0"/>
    </xf>
    <xf numFmtId="0" fontId="17" fillId="2" borderId="30" xfId="0" applyFont="1" applyFill="1" applyBorder="1" applyAlignment="1" applyProtection="1">
      <alignment horizontal="center" vertical="center" wrapText="1"/>
      <protection locked="0"/>
    </xf>
    <xf numFmtId="4" fontId="19" fillId="6" borderId="34" xfId="1" applyNumberFormat="1" applyFont="1" applyFill="1" applyBorder="1" applyAlignment="1" applyProtection="1">
      <alignment horizontal="right" vertical="center"/>
      <protection locked="0"/>
    </xf>
    <xf numFmtId="4" fontId="19" fillId="6" borderId="10" xfId="1" applyNumberFormat="1" applyFont="1" applyFill="1" applyBorder="1" applyAlignment="1" applyProtection="1">
      <alignment horizontal="right" vertical="center"/>
      <protection locked="0"/>
    </xf>
    <xf numFmtId="0" fontId="11" fillId="2" borderId="60" xfId="1" applyFont="1" applyFill="1" applyBorder="1" applyAlignment="1" applyProtection="1">
      <alignment vertical="center" wrapText="1"/>
      <protection locked="0"/>
    </xf>
    <xf numFmtId="0" fontId="11" fillId="2" borderId="23" xfId="1" applyFont="1" applyFill="1" applyBorder="1" applyAlignment="1" applyProtection="1">
      <alignment horizontal="right" vertical="center" wrapText="1"/>
      <protection locked="0"/>
    </xf>
    <xf numFmtId="0" fontId="24" fillId="2" borderId="0" xfId="0" applyFont="1" applyFill="1" applyAlignment="1" applyProtection="1">
      <alignment vertical="center"/>
      <protection locked="0"/>
    </xf>
    <xf numFmtId="3" fontId="7" fillId="6" borderId="31" xfId="0" applyNumberFormat="1" applyFont="1" applyFill="1" applyBorder="1" applyAlignment="1" applyProtection="1">
      <alignment vertical="center"/>
      <protection locked="0"/>
    </xf>
    <xf numFmtId="3" fontId="7" fillId="6" borderId="22" xfId="0" applyNumberFormat="1" applyFont="1" applyFill="1" applyBorder="1" applyAlignment="1" applyProtection="1">
      <alignment vertical="center"/>
      <protection locked="0"/>
    </xf>
    <xf numFmtId="3" fontId="7" fillId="6" borderId="32" xfId="0" applyNumberFormat="1" applyFont="1" applyFill="1" applyBorder="1" applyAlignment="1" applyProtection="1">
      <alignment vertical="center"/>
      <protection locked="0"/>
    </xf>
    <xf numFmtId="3" fontId="7" fillId="6" borderId="25" xfId="0" applyNumberFormat="1" applyFont="1" applyFill="1" applyBorder="1" applyAlignment="1" applyProtection="1">
      <alignment vertical="center"/>
      <protection locked="0"/>
    </xf>
    <xf numFmtId="3" fontId="7" fillId="6" borderId="24" xfId="0" applyNumberFormat="1" applyFont="1" applyFill="1" applyBorder="1" applyAlignment="1" applyProtection="1">
      <alignment vertical="center"/>
      <protection locked="0"/>
    </xf>
    <xf numFmtId="0" fontId="12" fillId="2" borderId="55" xfId="0" applyFont="1" applyFill="1" applyBorder="1" applyAlignment="1" applyProtection="1">
      <alignment horizontal="center" vertical="center"/>
      <protection locked="0"/>
    </xf>
    <xf numFmtId="0" fontId="12" fillId="2" borderId="56" xfId="0" applyFont="1" applyFill="1" applyBorder="1" applyAlignment="1" applyProtection="1">
      <alignment horizontal="center" vertical="center"/>
      <protection locked="0"/>
    </xf>
    <xf numFmtId="0" fontId="9" fillId="2" borderId="56" xfId="0" applyFont="1" applyFill="1" applyBorder="1" applyAlignment="1" applyProtection="1">
      <alignment horizontal="center" vertical="center"/>
      <protection locked="0"/>
    </xf>
    <xf numFmtId="0" fontId="11" fillId="2" borderId="32" xfId="0" applyFont="1" applyFill="1" applyBorder="1" applyAlignment="1" applyProtection="1">
      <alignment horizontal="center" vertical="center" wrapText="1"/>
      <protection locked="0"/>
    </xf>
    <xf numFmtId="0" fontId="11" fillId="2" borderId="24" xfId="1" applyFont="1" applyFill="1" applyBorder="1" applyAlignment="1" applyProtection="1">
      <alignment horizontal="center" vertical="center" wrapText="1"/>
      <protection locked="0"/>
    </xf>
    <xf numFmtId="0" fontId="13" fillId="2" borderId="24" xfId="1" applyFont="1" applyFill="1" applyBorder="1" applyAlignment="1" applyProtection="1">
      <alignment horizontal="center" vertical="center" wrapText="1"/>
      <protection locked="0"/>
    </xf>
    <xf numFmtId="0" fontId="11" fillId="2" borderId="24" xfId="0" applyFont="1" applyFill="1" applyBorder="1" applyAlignment="1" applyProtection="1">
      <alignment horizontal="center" vertical="center" wrapText="1"/>
      <protection locked="0"/>
    </xf>
    <xf numFmtId="0" fontId="13" fillId="2" borderId="61" xfId="1" applyFont="1" applyFill="1" applyBorder="1" applyAlignment="1" applyProtection="1">
      <alignment horizontal="center" vertical="center" wrapText="1"/>
      <protection locked="0"/>
    </xf>
    <xf numFmtId="0" fontId="24" fillId="4" borderId="0" xfId="0" applyFont="1" applyFill="1" applyProtection="1">
      <protection locked="0"/>
    </xf>
    <xf numFmtId="0" fontId="24" fillId="2" borderId="0" xfId="0" applyFont="1" applyFill="1" applyProtection="1">
      <protection locked="0"/>
    </xf>
    <xf numFmtId="0" fontId="25" fillId="2" borderId="0" xfId="0" applyFont="1" applyFill="1" applyAlignment="1" applyProtection="1">
      <alignment vertical="center"/>
      <protection locked="0"/>
    </xf>
    <xf numFmtId="164" fontId="25" fillId="6" borderId="19" xfId="0" applyNumberFormat="1" applyFont="1" applyFill="1" applyBorder="1" applyAlignment="1" applyProtection="1">
      <alignment horizontal="center" vertical="center"/>
      <protection locked="0"/>
    </xf>
    <xf numFmtId="0" fontId="3" fillId="4" borderId="0" xfId="0" applyFont="1" applyFill="1"/>
    <xf numFmtId="0" fontId="12" fillId="2" borderId="0" xfId="0" applyFont="1" applyFill="1"/>
    <xf numFmtId="0" fontId="3" fillId="2" borderId="0" xfId="0" applyFont="1" applyFill="1"/>
    <xf numFmtId="0" fontId="3" fillId="2" borderId="0" xfId="0" applyFont="1" applyFill="1" applyAlignment="1">
      <alignment horizontal="center" vertical="center"/>
    </xf>
    <xf numFmtId="0" fontId="11" fillId="2" borderId="19" xfId="0" applyFont="1" applyFill="1" applyBorder="1" applyAlignment="1">
      <alignment horizontal="center" vertical="center" wrapText="1"/>
    </xf>
    <xf numFmtId="0" fontId="11" fillId="2" borderId="19" xfId="0" applyFont="1" applyFill="1" applyBorder="1" applyAlignment="1">
      <alignment horizontal="center" vertical="center"/>
    </xf>
    <xf numFmtId="0" fontId="8" fillId="2" borderId="18" xfId="0" applyFont="1" applyFill="1" applyBorder="1" applyAlignment="1">
      <alignment vertical="center" wrapText="1"/>
    </xf>
    <xf numFmtId="0" fontId="7" fillId="4" borderId="0" xfId="0" applyFont="1" applyFill="1"/>
    <xf numFmtId="3" fontId="7" fillId="2" borderId="18" xfId="0" applyNumberFormat="1" applyFont="1" applyFill="1" applyBorder="1" applyAlignment="1">
      <alignment vertical="center"/>
    </xf>
    <xf numFmtId="3" fontId="8" fillId="2" borderId="18" xfId="0" applyNumberFormat="1" applyFont="1" applyFill="1" applyBorder="1" applyAlignment="1">
      <alignment vertical="center"/>
    </xf>
    <xf numFmtId="0" fontId="8" fillId="2" borderId="19" xfId="0" applyFont="1" applyFill="1" applyBorder="1" applyAlignment="1">
      <alignment horizontal="center" vertical="center" wrapText="1"/>
    </xf>
    <xf numFmtId="0" fontId="5" fillId="2" borderId="18" xfId="0" applyFont="1" applyFill="1" applyBorder="1" applyAlignment="1">
      <alignment vertical="center" wrapText="1"/>
    </xf>
    <xf numFmtId="0" fontId="12" fillId="2" borderId="0" xfId="0" applyFont="1" applyFill="1" applyAlignment="1">
      <alignment vertical="center"/>
    </xf>
    <xf numFmtId="0" fontId="7" fillId="2" borderId="17"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7" fillId="2" borderId="11" xfId="0" applyFont="1" applyFill="1" applyBorder="1" applyAlignment="1">
      <alignment horizontal="left" vertical="top" wrapText="1"/>
    </xf>
    <xf numFmtId="0" fontId="7" fillId="2" borderId="0" xfId="0" applyFont="1" applyFill="1" applyAlignment="1">
      <alignment horizontal="left" vertical="top" wrapText="1"/>
    </xf>
    <xf numFmtId="0" fontId="7" fillId="2" borderId="12" xfId="0" applyFont="1" applyFill="1" applyBorder="1" applyAlignment="1">
      <alignment horizontal="left" vertical="top" wrapText="1"/>
    </xf>
    <xf numFmtId="0" fontId="14" fillId="2" borderId="14" xfId="0" applyFont="1" applyFill="1" applyBorder="1" applyAlignment="1">
      <alignment horizontal="left" vertical="center" wrapText="1"/>
    </xf>
    <xf numFmtId="0" fontId="14" fillId="2" borderId="8" xfId="0" applyFont="1" applyFill="1" applyBorder="1" applyAlignment="1">
      <alignment vertical="center" wrapText="1"/>
    </xf>
    <xf numFmtId="0" fontId="14" fillId="2" borderId="10" xfId="0" applyFont="1" applyFill="1" applyBorder="1" applyAlignment="1">
      <alignment horizontal="left" vertical="center" wrapText="1"/>
    </xf>
    <xf numFmtId="0" fontId="14" fillId="2" borderId="11" xfId="0" applyFont="1" applyFill="1" applyBorder="1" applyAlignment="1">
      <alignment vertical="center" wrapText="1"/>
    </xf>
    <xf numFmtId="0" fontId="14" fillId="2" borderId="0" xfId="0" applyFont="1" applyFill="1" applyAlignment="1">
      <alignment horizontal="left" vertical="center" wrapText="1"/>
    </xf>
    <xf numFmtId="0" fontId="14" fillId="2" borderId="12" xfId="0" applyFont="1" applyFill="1" applyBorder="1" applyAlignment="1">
      <alignment horizontal="left" vertical="center" wrapText="1"/>
    </xf>
    <xf numFmtId="0" fontId="7" fillId="2" borderId="11" xfId="0" applyFont="1" applyFill="1" applyBorder="1" applyAlignment="1">
      <alignment vertical="top" wrapText="1"/>
    </xf>
    <xf numFmtId="0" fontId="12" fillId="2" borderId="0" xfId="0" applyFont="1" applyFill="1" applyAlignment="1">
      <alignment horizontal="left" vertical="top" wrapText="1"/>
    </xf>
    <xf numFmtId="3" fontId="7" fillId="2" borderId="18" xfId="0" applyNumberFormat="1" applyFont="1" applyFill="1" applyBorder="1" applyAlignment="1">
      <alignment horizontal="right" vertical="center" wrapText="1"/>
    </xf>
    <xf numFmtId="3" fontId="7" fillId="2" borderId="12" xfId="0" applyNumberFormat="1" applyFont="1" applyFill="1" applyBorder="1" applyAlignment="1">
      <alignment horizontal="right" vertical="center" wrapText="1"/>
    </xf>
    <xf numFmtId="3" fontId="14" fillId="2" borderId="18" xfId="0" applyNumberFormat="1" applyFont="1" applyFill="1" applyBorder="1" applyAlignment="1">
      <alignment horizontal="right" vertical="center" wrapText="1"/>
    </xf>
    <xf numFmtId="3" fontId="14" fillId="2" borderId="12" xfId="0" applyNumberFormat="1" applyFont="1" applyFill="1" applyBorder="1" applyAlignment="1">
      <alignment horizontal="right" vertical="center" wrapText="1"/>
    </xf>
    <xf numFmtId="4" fontId="14" fillId="2" borderId="0" xfId="0" applyNumberFormat="1" applyFont="1" applyFill="1" applyAlignment="1">
      <alignment horizontal="left" vertical="top" wrapText="1"/>
    </xf>
    <xf numFmtId="4" fontId="14" fillId="2" borderId="0" xfId="0" applyNumberFormat="1" applyFont="1" applyFill="1" applyAlignment="1">
      <alignment horizontal="right" vertical="center" wrapText="1"/>
    </xf>
    <xf numFmtId="4" fontId="14" fillId="2" borderId="12" xfId="0" applyNumberFormat="1" applyFont="1" applyFill="1" applyBorder="1" applyAlignment="1">
      <alignment horizontal="right" vertical="center" wrapText="1"/>
    </xf>
    <xf numFmtId="0" fontId="14" fillId="2" borderId="12"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0" xfId="0" applyFont="1" applyFill="1" applyAlignment="1">
      <alignment horizontal="center" vertical="top" wrapText="1"/>
    </xf>
    <xf numFmtId="0" fontId="14" fillId="2" borderId="12" xfId="0" applyFont="1" applyFill="1" applyBorder="1" applyAlignment="1">
      <alignment horizontal="center" vertical="top" wrapText="1"/>
    </xf>
    <xf numFmtId="4" fontId="7" fillId="2" borderId="12" xfId="0" applyNumberFormat="1" applyFont="1" applyFill="1" applyBorder="1" applyAlignment="1">
      <alignment horizontal="left" vertical="center" wrapText="1"/>
    </xf>
    <xf numFmtId="4" fontId="7" fillId="2" borderId="0" xfId="0" applyNumberFormat="1" applyFont="1" applyFill="1" applyAlignment="1">
      <alignment horizontal="left" vertical="top" wrapText="1"/>
    </xf>
    <xf numFmtId="3" fontId="7" fillId="2" borderId="0" xfId="0" applyNumberFormat="1" applyFont="1" applyFill="1" applyAlignment="1">
      <alignment horizontal="right" vertical="center" wrapText="1"/>
    </xf>
    <xf numFmtId="4" fontId="14" fillId="2" borderId="12" xfId="0" applyNumberFormat="1" applyFont="1" applyFill="1" applyBorder="1" applyAlignment="1">
      <alignment horizontal="center" vertical="center" wrapText="1"/>
    </xf>
    <xf numFmtId="4" fontId="14" fillId="2" borderId="0" xfId="0" applyNumberFormat="1" applyFont="1" applyFill="1" applyAlignment="1">
      <alignment horizontal="left" vertical="center"/>
    </xf>
    <xf numFmtId="4" fontId="14" fillId="2" borderId="0" xfId="0" applyNumberFormat="1" applyFont="1" applyFill="1" applyAlignment="1">
      <alignment horizontal="center" vertical="center" wrapText="1"/>
    </xf>
    <xf numFmtId="0" fontId="3" fillId="2" borderId="11" xfId="0" applyFont="1" applyFill="1" applyBorder="1" applyAlignment="1">
      <alignment vertical="top" wrapText="1"/>
    </xf>
    <xf numFmtId="0" fontId="3" fillId="2" borderId="41" xfId="0" applyFont="1" applyFill="1" applyBorder="1" applyAlignment="1">
      <alignment vertical="top"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1" xfId="0" applyFont="1" applyFill="1" applyBorder="1" applyAlignment="1">
      <alignment vertical="top" wrapText="1"/>
    </xf>
    <xf numFmtId="0" fontId="14" fillId="2" borderId="0" xfId="0" applyFont="1" applyFill="1" applyAlignment="1">
      <alignment horizontal="left" vertical="top" wrapText="1"/>
    </xf>
    <xf numFmtId="0" fontId="14" fillId="2" borderId="12" xfId="0" applyFont="1" applyFill="1" applyBorder="1" applyAlignment="1">
      <alignment horizontal="left" vertical="top" wrapText="1"/>
    </xf>
    <xf numFmtId="0" fontId="14" fillId="2" borderId="11" xfId="0" applyFont="1" applyFill="1" applyBorder="1" applyAlignment="1">
      <alignment horizontal="right" vertical="top" wrapText="1"/>
    </xf>
    <xf numFmtId="0" fontId="8" fillId="2" borderId="11" xfId="0" applyFont="1" applyFill="1" applyBorder="1" applyAlignment="1">
      <alignment horizontal="right" vertical="center" wrapText="1"/>
    </xf>
    <xf numFmtId="4" fontId="8" fillId="2" borderId="0" xfId="0" applyNumberFormat="1" applyFont="1" applyFill="1" applyAlignment="1">
      <alignment vertical="center" wrapText="1"/>
    </xf>
    <xf numFmtId="4" fontId="7" fillId="2" borderId="0" xfId="0" applyNumberFormat="1" applyFont="1" applyFill="1" applyAlignment="1">
      <alignment vertical="center" wrapText="1"/>
    </xf>
    <xf numFmtId="4" fontId="7" fillId="2" borderId="0" xfId="0" applyNumberFormat="1" applyFont="1" applyFill="1" applyAlignment="1">
      <alignment vertical="top" wrapText="1"/>
    </xf>
    <xf numFmtId="3" fontId="8" fillId="2" borderId="12" xfId="0" applyNumberFormat="1" applyFont="1" applyFill="1" applyBorder="1" applyAlignment="1">
      <alignment horizontal="right" vertical="top" wrapText="1"/>
    </xf>
    <xf numFmtId="0" fontId="7" fillId="2" borderId="11" xfId="0" applyFont="1" applyFill="1" applyBorder="1" applyAlignment="1">
      <alignment horizontal="right" vertical="center" wrapText="1"/>
    </xf>
    <xf numFmtId="3" fontId="8" fillId="2" borderId="12" xfId="0" applyNumberFormat="1" applyFont="1" applyFill="1" applyBorder="1" applyAlignment="1">
      <alignment vertical="top" wrapText="1"/>
    </xf>
    <xf numFmtId="3" fontId="8" fillId="2" borderId="12" xfId="0" applyNumberFormat="1" applyFont="1" applyFill="1" applyBorder="1" applyAlignment="1">
      <alignment horizontal="center" vertical="top" wrapText="1"/>
    </xf>
    <xf numFmtId="0" fontId="7" fillId="2" borderId="11" xfId="0" applyFont="1" applyFill="1" applyBorder="1" applyAlignment="1">
      <alignment horizontal="right" vertical="top" wrapText="1"/>
    </xf>
    <xf numFmtId="4" fontId="7" fillId="2" borderId="9" xfId="0" applyNumberFormat="1" applyFont="1" applyFill="1" applyBorder="1" applyAlignment="1">
      <alignment vertical="top" wrapText="1"/>
    </xf>
    <xf numFmtId="4" fontId="7" fillId="2" borderId="12" xfId="0" applyNumberFormat="1" applyFont="1" applyFill="1" applyBorder="1" applyAlignment="1">
      <alignment vertical="top" wrapText="1"/>
    </xf>
    <xf numFmtId="4" fontId="14" fillId="2" borderId="16" xfId="0" applyNumberFormat="1" applyFont="1" applyFill="1" applyBorder="1" applyAlignment="1">
      <alignment horizontal="left" vertical="top" wrapText="1"/>
    </xf>
    <xf numFmtId="4" fontId="14" fillId="2" borderId="16" xfId="0" applyNumberFormat="1" applyFont="1" applyFill="1" applyBorder="1" applyAlignment="1">
      <alignment horizontal="right" vertical="center" wrapText="1"/>
    </xf>
    <xf numFmtId="3" fontId="8" fillId="2" borderId="18" xfId="0" applyNumberFormat="1" applyFont="1" applyFill="1" applyBorder="1" applyAlignment="1">
      <alignment vertical="top" wrapText="1"/>
    </xf>
    <xf numFmtId="3" fontId="8" fillId="2" borderId="18" xfId="0" applyNumberFormat="1" applyFont="1" applyFill="1" applyBorder="1" applyAlignment="1">
      <alignment horizontal="center" vertical="top" wrapText="1"/>
    </xf>
    <xf numFmtId="4" fontId="5" fillId="2" borderId="18" xfId="0" applyNumberFormat="1" applyFont="1" applyFill="1" applyBorder="1" applyAlignment="1">
      <alignment vertical="center" wrapText="1"/>
    </xf>
    <xf numFmtId="4" fontId="5" fillId="2" borderId="12" xfId="0" applyNumberFormat="1" applyFont="1" applyFill="1" applyBorder="1" applyAlignment="1">
      <alignment vertical="center" wrapText="1"/>
    </xf>
    <xf numFmtId="0" fontId="3" fillId="2" borderId="11" xfId="0" applyFont="1" applyFill="1" applyBorder="1" applyAlignment="1">
      <alignment horizontal="right" vertical="top" wrapText="1"/>
    </xf>
    <xf numFmtId="0" fontId="5" fillId="2" borderId="12" xfId="0" applyFont="1" applyFill="1" applyBorder="1" applyAlignment="1">
      <alignment vertical="center" wrapText="1"/>
    </xf>
    <xf numFmtId="0" fontId="3" fillId="2" borderId="0" xfId="0" applyFont="1" applyFill="1" applyAlignment="1">
      <alignment vertical="top" wrapText="1"/>
    </xf>
    <xf numFmtId="0" fontId="3" fillId="2" borderId="12" xfId="0" applyFont="1" applyFill="1" applyBorder="1" applyAlignment="1">
      <alignment vertical="top" wrapText="1"/>
    </xf>
    <xf numFmtId="0" fontId="3" fillId="2" borderId="0" xfId="0" applyFont="1" applyFill="1" applyAlignment="1">
      <alignment horizontal="left" vertical="top" wrapText="1"/>
    </xf>
    <xf numFmtId="4" fontId="7" fillId="2" borderId="12" xfId="0" applyNumberFormat="1" applyFont="1" applyFill="1" applyBorder="1" applyAlignment="1">
      <alignment horizontal="left" vertical="top" wrapText="1"/>
    </xf>
    <xf numFmtId="4" fontId="12" fillId="2" borderId="0" xfId="0" applyNumberFormat="1" applyFont="1" applyFill="1" applyAlignment="1">
      <alignment horizontal="left" vertical="top" wrapText="1"/>
    </xf>
    <xf numFmtId="0" fontId="5" fillId="2" borderId="13" xfId="0" applyFont="1" applyFill="1" applyBorder="1" applyAlignment="1">
      <alignment horizontal="center" vertical="center"/>
    </xf>
    <xf numFmtId="0" fontId="5" fillId="2" borderId="12" xfId="0" applyFont="1" applyFill="1" applyBorder="1" applyAlignment="1">
      <alignment horizontal="center" vertical="center"/>
    </xf>
    <xf numFmtId="3" fontId="8" fillId="2" borderId="18" xfId="0" applyNumberFormat="1" applyFont="1" applyFill="1" applyBorder="1" applyAlignment="1">
      <alignment horizontal="right" vertical="top" wrapText="1"/>
    </xf>
    <xf numFmtId="0" fontId="3" fillId="2" borderId="41" xfId="0" applyFont="1" applyFill="1" applyBorder="1"/>
    <xf numFmtId="0" fontId="3" fillId="2" borderId="13" xfId="0" applyFont="1" applyFill="1" applyBorder="1"/>
    <xf numFmtId="0" fontId="3" fillId="2" borderId="14" xfId="0" applyFont="1" applyFill="1" applyBorder="1"/>
    <xf numFmtId="0" fontId="19" fillId="0" borderId="25" xfId="0" applyFont="1" applyBorder="1" applyAlignment="1" applyProtection="1">
      <alignment vertical="center" wrapText="1"/>
      <protection locked="0"/>
    </xf>
    <xf numFmtId="9" fontId="3" fillId="2" borderId="35" xfId="2" applyFont="1" applyFill="1" applyBorder="1" applyAlignment="1" applyProtection="1">
      <alignment vertical="center"/>
    </xf>
    <xf numFmtId="9" fontId="3" fillId="2" borderId="29" xfId="2" applyFont="1" applyFill="1" applyBorder="1" applyAlignment="1" applyProtection="1">
      <alignment vertical="center"/>
    </xf>
    <xf numFmtId="9" fontId="3" fillId="2" borderId="40" xfId="2" applyFont="1" applyFill="1" applyBorder="1" applyAlignment="1" applyProtection="1">
      <alignment vertical="center"/>
    </xf>
    <xf numFmtId="9" fontId="5" fillId="2" borderId="30" xfId="2" applyFont="1" applyFill="1" applyBorder="1" applyAlignment="1" applyProtection="1">
      <alignment vertical="center"/>
    </xf>
    <xf numFmtId="0" fontId="19" fillId="2" borderId="64" xfId="1" applyFont="1" applyFill="1" applyBorder="1" applyAlignment="1" applyProtection="1">
      <alignment vertical="center" wrapText="1"/>
      <protection locked="0"/>
    </xf>
    <xf numFmtId="4" fontId="19" fillId="6" borderId="37" xfId="1" applyNumberFormat="1" applyFont="1" applyFill="1" applyBorder="1" applyAlignment="1" applyProtection="1">
      <alignment horizontal="right" vertical="center"/>
      <protection locked="0"/>
    </xf>
    <xf numFmtId="49" fontId="19" fillId="2" borderId="31" xfId="1" applyNumberFormat="1" applyFont="1" applyFill="1" applyBorder="1" applyAlignment="1" applyProtection="1">
      <alignment horizontal="center" vertical="center" wrapText="1"/>
      <protection locked="0"/>
    </xf>
    <xf numFmtId="49" fontId="19" fillId="2" borderId="62" xfId="1" applyNumberFormat="1" applyFont="1" applyFill="1" applyBorder="1" applyAlignment="1" applyProtection="1">
      <alignment horizontal="right" vertical="center" wrapText="1"/>
      <protection locked="0"/>
    </xf>
    <xf numFmtId="0" fontId="19" fillId="2" borderId="46" xfId="1" applyFont="1" applyFill="1" applyBorder="1" applyAlignment="1" applyProtection="1">
      <alignment vertical="center" wrapText="1"/>
      <protection locked="0"/>
    </xf>
    <xf numFmtId="49" fontId="19" fillId="2" borderId="24" xfId="1" applyNumberFormat="1" applyFont="1" applyFill="1" applyBorder="1" applyAlignment="1" applyProtection="1">
      <alignment horizontal="center" vertical="center" wrapText="1"/>
      <protection locked="0"/>
    </xf>
    <xf numFmtId="49" fontId="19" fillId="2" borderId="34" xfId="1" applyNumberFormat="1" applyFont="1" applyFill="1" applyBorder="1" applyAlignment="1" applyProtection="1">
      <alignment horizontal="right" vertical="center" wrapText="1"/>
      <protection locked="0"/>
    </xf>
    <xf numFmtId="49" fontId="19" fillId="2" borderId="24" xfId="1" applyNumberFormat="1" applyFont="1" applyFill="1" applyBorder="1" applyAlignment="1" applyProtection="1">
      <alignment horizontal="right" vertical="center" wrapText="1"/>
      <protection locked="0"/>
    </xf>
    <xf numFmtId="0" fontId="27" fillId="2" borderId="31" xfId="0" applyFont="1" applyFill="1" applyBorder="1" applyAlignment="1" applyProtection="1">
      <alignment horizontal="center" vertical="center" wrapText="1"/>
      <protection locked="0"/>
    </xf>
    <xf numFmtId="0" fontId="27" fillId="2" borderId="22" xfId="0" applyFont="1" applyFill="1" applyBorder="1" applyAlignment="1" applyProtection="1">
      <alignment horizontal="center" vertical="center" wrapText="1"/>
      <protection locked="0"/>
    </xf>
    <xf numFmtId="0" fontId="27" fillId="2" borderId="32" xfId="0" applyFont="1" applyFill="1" applyBorder="1" applyAlignment="1" applyProtection="1">
      <alignment horizontal="center" vertical="center" wrapText="1"/>
      <protection locked="0"/>
    </xf>
    <xf numFmtId="0" fontId="28" fillId="4" borderId="0" xfId="0" applyFont="1" applyFill="1" applyProtection="1">
      <protection locked="0"/>
    </xf>
    <xf numFmtId="0" fontId="28" fillId="2" borderId="0" xfId="0" applyFont="1" applyFill="1" applyProtection="1">
      <protection locked="0"/>
    </xf>
    <xf numFmtId="49" fontId="19" fillId="2" borderId="35" xfId="1" applyNumberFormat="1" applyFont="1" applyFill="1" applyBorder="1" applyAlignment="1" applyProtection="1">
      <alignment horizontal="right" vertical="center" wrapText="1"/>
      <protection locked="0"/>
    </xf>
    <xf numFmtId="49" fontId="19" fillId="2" borderId="29" xfId="1" applyNumberFormat="1" applyFont="1" applyFill="1" applyBorder="1" applyAlignment="1" applyProtection="1">
      <alignment horizontal="center" vertical="center" wrapText="1"/>
      <protection locked="0"/>
    </xf>
    <xf numFmtId="0" fontId="19" fillId="2" borderId="59" xfId="1" applyFont="1" applyFill="1" applyBorder="1" applyAlignment="1" applyProtection="1">
      <alignment vertical="center" wrapText="1"/>
      <protection locked="0"/>
    </xf>
    <xf numFmtId="4" fontId="19" fillId="6" borderId="35" xfId="1" applyNumberFormat="1" applyFont="1" applyFill="1" applyBorder="1" applyAlignment="1" applyProtection="1">
      <alignment horizontal="right" vertical="center"/>
      <protection locked="0"/>
    </xf>
    <xf numFmtId="4" fontId="19" fillId="6" borderId="29" xfId="1" applyNumberFormat="1" applyFont="1" applyFill="1" applyBorder="1" applyAlignment="1" applyProtection="1">
      <alignment horizontal="right" vertical="center"/>
      <protection locked="0"/>
    </xf>
    <xf numFmtId="4" fontId="19" fillId="6" borderId="45" xfId="1" applyNumberFormat="1" applyFont="1" applyFill="1" applyBorder="1" applyAlignment="1" applyProtection="1">
      <alignment horizontal="right" vertical="center"/>
      <protection locked="0"/>
    </xf>
    <xf numFmtId="4" fontId="19" fillId="6" borderId="62" xfId="1" applyNumberFormat="1" applyFont="1" applyFill="1" applyBorder="1" applyAlignment="1" applyProtection="1">
      <alignment horizontal="right" vertical="center"/>
      <protection locked="0"/>
    </xf>
    <xf numFmtId="4" fontId="3" fillId="6" borderId="35" xfId="0" applyNumberFormat="1" applyFont="1" applyFill="1" applyBorder="1" applyAlignment="1" applyProtection="1">
      <alignment vertical="center"/>
      <protection locked="0"/>
    </xf>
    <xf numFmtId="4" fontId="3" fillId="6" borderId="29" xfId="0" applyNumberFormat="1" applyFont="1" applyFill="1" applyBorder="1" applyAlignment="1" applyProtection="1">
      <alignment vertical="center"/>
      <protection locked="0"/>
    </xf>
    <xf numFmtId="4" fontId="3" fillId="6" borderId="36" xfId="0" applyNumberFormat="1" applyFont="1" applyFill="1" applyBorder="1" applyAlignment="1" applyProtection="1">
      <alignment vertical="center"/>
      <protection locked="0"/>
    </xf>
    <xf numFmtId="14" fontId="25" fillId="6" borderId="19" xfId="0" applyNumberFormat="1" applyFont="1" applyFill="1" applyBorder="1" applyAlignment="1" applyProtection="1">
      <alignment horizontal="center" vertical="center"/>
      <protection locked="0"/>
    </xf>
    <xf numFmtId="1" fontId="25" fillId="6" borderId="19" xfId="0" applyNumberFormat="1" applyFont="1" applyFill="1" applyBorder="1" applyAlignment="1" applyProtection="1">
      <alignment horizontal="center" vertical="center"/>
      <protection locked="0"/>
    </xf>
    <xf numFmtId="0" fontId="29" fillId="2" borderId="0" xfId="0" applyFont="1" applyFill="1" applyProtection="1">
      <protection locked="0"/>
    </xf>
    <xf numFmtId="0" fontId="3" fillId="2" borderId="0" xfId="0" applyFont="1" applyFill="1" applyAlignment="1" applyProtection="1">
      <alignment horizontal="center" vertical="center"/>
      <protection locked="0"/>
    </xf>
    <xf numFmtId="0" fontId="13" fillId="2" borderId="0" xfId="0" applyFont="1" applyFill="1" applyProtection="1">
      <protection locked="0"/>
    </xf>
    <xf numFmtId="0" fontId="7" fillId="2" borderId="10" xfId="0" applyFont="1" applyFill="1" applyBorder="1" applyAlignment="1" applyProtection="1">
      <alignment horizontal="left" vertical="center" wrapText="1" indent="1"/>
      <protection locked="0"/>
    </xf>
    <xf numFmtId="0" fontId="7" fillId="2" borderId="10" xfId="0" applyFont="1" applyFill="1" applyBorder="1" applyAlignment="1" applyProtection="1">
      <alignment vertical="center" wrapText="1"/>
      <protection locked="0"/>
    </xf>
    <xf numFmtId="3" fontId="3" fillId="2" borderId="0" xfId="0" applyNumberFormat="1" applyFont="1" applyFill="1" applyProtection="1">
      <protection locked="0"/>
    </xf>
    <xf numFmtId="0" fontId="3" fillId="2" borderId="10" xfId="0" applyFont="1" applyFill="1" applyBorder="1" applyAlignment="1" applyProtection="1">
      <alignment horizontal="left" vertical="center" wrapText="1" indent="1"/>
      <protection locked="0"/>
    </xf>
    <xf numFmtId="0" fontId="8" fillId="2" borderId="8" xfId="0" applyFont="1" applyFill="1" applyBorder="1" applyAlignment="1" applyProtection="1">
      <alignment vertical="center" wrapText="1"/>
      <protection locked="0"/>
    </xf>
    <xf numFmtId="0" fontId="8" fillId="2" borderId="10" xfId="0" applyFont="1" applyFill="1" applyBorder="1" applyAlignment="1" applyProtection="1">
      <alignment horizontal="left" vertical="center" wrapText="1"/>
      <protection locked="0"/>
    </xf>
    <xf numFmtId="0" fontId="5" fillId="2" borderId="19" xfId="0" applyFont="1" applyFill="1" applyBorder="1" applyAlignment="1" applyProtection="1">
      <alignment horizontal="center" vertical="center" wrapText="1"/>
      <protection locked="0"/>
    </xf>
    <xf numFmtId="0" fontId="5" fillId="2" borderId="62" xfId="0" applyFont="1" applyFill="1" applyBorder="1" applyAlignment="1" applyProtection="1">
      <alignment vertical="center" wrapText="1"/>
      <protection locked="0"/>
    </xf>
    <xf numFmtId="0" fontId="3" fillId="2" borderId="32" xfId="0" applyFont="1" applyFill="1" applyBorder="1" applyAlignment="1" applyProtection="1">
      <alignment horizontal="center" vertical="center"/>
      <protection locked="0"/>
    </xf>
    <xf numFmtId="0" fontId="3" fillId="2" borderId="24" xfId="0" applyFont="1" applyFill="1" applyBorder="1" applyAlignment="1" applyProtection="1">
      <alignment horizontal="right" vertical="center"/>
      <protection locked="0"/>
    </xf>
    <xf numFmtId="0" fontId="3" fillId="2" borderId="25" xfId="0" applyFont="1" applyFill="1" applyBorder="1" applyAlignment="1" applyProtection="1">
      <alignment horizontal="center" vertical="center"/>
      <protection locked="0"/>
    </xf>
    <xf numFmtId="0" fontId="3" fillId="2" borderId="28" xfId="0" applyFont="1" applyFill="1" applyBorder="1" applyAlignment="1" applyProtection="1">
      <alignment horizontal="right" vertical="center"/>
      <protection locked="0"/>
    </xf>
    <xf numFmtId="0" fontId="32" fillId="2" borderId="54" xfId="0" applyFont="1" applyFill="1" applyBorder="1" applyAlignment="1" applyProtection="1">
      <alignment horizontal="center" vertical="center"/>
      <protection locked="0"/>
    </xf>
    <xf numFmtId="0" fontId="32" fillId="2" borderId="55" xfId="0" applyFont="1" applyFill="1" applyBorder="1" applyAlignment="1" applyProtection="1">
      <alignment horizontal="center" vertical="center"/>
      <protection locked="0"/>
    </xf>
    <xf numFmtId="0" fontId="32" fillId="2" borderId="56" xfId="0" applyFont="1" applyFill="1" applyBorder="1" applyAlignment="1" applyProtection="1">
      <alignment horizontal="center" vertical="center"/>
      <protection locked="0"/>
    </xf>
    <xf numFmtId="0" fontId="7" fillId="2" borderId="31" xfId="0" applyFont="1" applyFill="1" applyBorder="1" applyAlignment="1" applyProtection="1">
      <alignment horizontal="right" vertical="center"/>
      <protection locked="0"/>
    </xf>
    <xf numFmtId="0" fontId="8" fillId="2" borderId="62" xfId="0" applyFont="1" applyFill="1" applyBorder="1" applyAlignment="1" applyProtection="1">
      <alignment vertical="center" wrapText="1"/>
      <protection locked="0"/>
    </xf>
    <xf numFmtId="0" fontId="7" fillId="2" borderId="32" xfId="0" applyFont="1" applyFill="1" applyBorder="1" applyAlignment="1" applyProtection="1">
      <alignment horizontal="center" vertical="center"/>
      <protection locked="0"/>
    </xf>
    <xf numFmtId="0" fontId="7" fillId="2" borderId="24" xfId="0" applyFont="1" applyFill="1" applyBorder="1" applyAlignment="1" applyProtection="1">
      <alignment horizontal="right" vertical="center"/>
      <protection locked="0"/>
    </xf>
    <xf numFmtId="0" fontId="7" fillId="2" borderId="25" xfId="0" applyFont="1" applyFill="1" applyBorder="1" applyAlignment="1" applyProtection="1">
      <alignment horizontal="center" vertical="center"/>
      <protection locked="0"/>
    </xf>
    <xf numFmtId="0" fontId="31" fillId="2" borderId="24" xfId="0" applyFont="1" applyFill="1" applyBorder="1" applyAlignment="1" applyProtection="1">
      <alignment horizontal="right" vertical="center"/>
      <protection locked="0"/>
    </xf>
    <xf numFmtId="0" fontId="31" fillId="2" borderId="25" xfId="0" applyFont="1" applyFill="1" applyBorder="1" applyAlignment="1" applyProtection="1">
      <alignment horizontal="center" vertical="center"/>
      <protection locked="0"/>
    </xf>
    <xf numFmtId="0" fontId="7" fillId="2" borderId="28" xfId="0" applyFont="1" applyFill="1" applyBorder="1" applyAlignment="1" applyProtection="1">
      <alignment horizontal="right" vertical="center"/>
      <protection locked="0"/>
    </xf>
    <xf numFmtId="0" fontId="17" fillId="2" borderId="54" xfId="0" applyFont="1" applyFill="1" applyBorder="1" applyAlignment="1" applyProtection="1">
      <alignment horizontal="center" vertical="center"/>
      <protection locked="0"/>
    </xf>
    <xf numFmtId="0" fontId="31" fillId="2" borderId="55" xfId="0" applyFont="1" applyFill="1" applyBorder="1" applyAlignment="1" applyProtection="1">
      <alignment horizontal="center" vertical="center"/>
      <protection locked="0"/>
    </xf>
    <xf numFmtId="0" fontId="3" fillId="4" borderId="0" xfId="0" applyFont="1" applyFill="1" applyAlignment="1" applyProtection="1">
      <alignment vertical="center"/>
      <protection locked="0"/>
    </xf>
    <xf numFmtId="0" fontId="5" fillId="2" borderId="31" xfId="0" applyFont="1" applyFill="1" applyBorder="1" applyAlignment="1" applyProtection="1">
      <alignment horizontal="right" vertical="center"/>
      <protection locked="0"/>
    </xf>
    <xf numFmtId="0" fontId="5" fillId="2" borderId="24" xfId="0" applyFont="1" applyFill="1" applyBorder="1" applyAlignment="1" applyProtection="1">
      <alignment horizontal="right" vertical="center"/>
      <protection locked="0"/>
    </xf>
    <xf numFmtId="0" fontId="8" fillId="2" borderId="44" xfId="0" applyFont="1" applyFill="1" applyBorder="1" applyAlignment="1" applyProtection="1">
      <alignment vertical="center" wrapText="1"/>
      <protection locked="0"/>
    </xf>
    <xf numFmtId="0" fontId="9" fillId="2" borderId="55" xfId="0" applyFont="1" applyFill="1" applyBorder="1" applyAlignment="1" applyProtection="1">
      <alignment horizontal="center" vertical="center"/>
      <protection locked="0"/>
    </xf>
    <xf numFmtId="3" fontId="8" fillId="6" borderId="24" xfId="0" applyNumberFormat="1" applyFont="1" applyFill="1" applyBorder="1" applyAlignment="1" applyProtection="1">
      <alignment vertical="center"/>
      <protection locked="0"/>
    </xf>
    <xf numFmtId="0" fontId="3" fillId="2" borderId="54" xfId="0" applyFont="1" applyFill="1" applyBorder="1" applyAlignment="1" applyProtection="1">
      <alignment horizontal="center" vertical="center"/>
      <protection locked="0"/>
    </xf>
    <xf numFmtId="0" fontId="3" fillId="2" borderId="55" xfId="0" applyFont="1" applyFill="1" applyBorder="1" applyAlignment="1" applyProtection="1">
      <alignment horizontal="center" vertical="center"/>
      <protection locked="0"/>
    </xf>
    <xf numFmtId="0" fontId="3" fillId="2" borderId="56" xfId="0" applyFont="1" applyFill="1" applyBorder="1" applyAlignment="1" applyProtection="1">
      <alignment horizontal="center" vertical="center"/>
      <protection locked="0"/>
    </xf>
    <xf numFmtId="0" fontId="3" fillId="2" borderId="31" xfId="0" applyFont="1" applyFill="1" applyBorder="1" applyAlignment="1" applyProtection="1">
      <alignment vertical="center"/>
      <protection locked="0"/>
    </xf>
    <xf numFmtId="0" fontId="3" fillId="2" borderId="24" xfId="0" applyFont="1" applyFill="1" applyBorder="1" applyAlignment="1" applyProtection="1">
      <alignment vertical="center"/>
      <protection locked="0"/>
    </xf>
    <xf numFmtId="0" fontId="3" fillId="2" borderId="28" xfId="0" applyFont="1" applyFill="1" applyBorder="1" applyAlignment="1" applyProtection="1">
      <alignment vertical="center"/>
      <protection locked="0"/>
    </xf>
    <xf numFmtId="0" fontId="5" fillId="2" borderId="28" xfId="0" applyFont="1" applyFill="1" applyBorder="1" applyAlignment="1" applyProtection="1">
      <alignment vertical="center"/>
      <protection locked="0"/>
    </xf>
    <xf numFmtId="0" fontId="7" fillId="4" borderId="0" xfId="0" applyFont="1" applyFill="1" applyAlignment="1" applyProtection="1">
      <alignment vertical="center"/>
      <protection locked="0"/>
    </xf>
    <xf numFmtId="0" fontId="3" fillId="2" borderId="38" xfId="0" applyFont="1" applyFill="1" applyBorder="1" applyAlignment="1" applyProtection="1">
      <alignment vertical="center"/>
      <protection locked="0"/>
    </xf>
    <xf numFmtId="0" fontId="32" fillId="2" borderId="19" xfId="0" applyFont="1" applyFill="1" applyBorder="1" applyAlignment="1" applyProtection="1">
      <alignment horizontal="center" vertical="center"/>
      <protection locked="0"/>
    </xf>
    <xf numFmtId="0" fontId="32" fillId="2" borderId="43" xfId="0" applyFont="1" applyFill="1" applyBorder="1" applyAlignment="1" applyProtection="1">
      <alignment horizontal="center" vertical="center"/>
      <protection locked="0"/>
    </xf>
    <xf numFmtId="0" fontId="3" fillId="2" borderId="26" xfId="0" applyFont="1" applyFill="1" applyBorder="1" applyAlignment="1" applyProtection="1">
      <alignment vertical="center"/>
      <protection locked="0"/>
    </xf>
    <xf numFmtId="3" fontId="7" fillId="4" borderId="0" xfId="0" applyNumberFormat="1" applyFont="1" applyFill="1" applyProtection="1">
      <protection locked="0"/>
    </xf>
    <xf numFmtId="4" fontId="3" fillId="2" borderId="0" xfId="0" applyNumberFormat="1" applyFont="1" applyFill="1" applyAlignment="1" applyProtection="1">
      <alignment vertical="center"/>
      <protection locked="0"/>
    </xf>
    <xf numFmtId="10" fontId="5" fillId="2" borderId="19" xfId="2" applyNumberFormat="1" applyFont="1" applyFill="1" applyBorder="1" applyAlignment="1" applyProtection="1">
      <alignment horizontal="center" vertical="center"/>
    </xf>
    <xf numFmtId="0" fontId="24" fillId="4" borderId="0" xfId="0" applyFont="1" applyFill="1" applyAlignment="1" applyProtection="1">
      <alignment vertical="center"/>
      <protection locked="0"/>
    </xf>
    <xf numFmtId="0" fontId="24" fillId="4" borderId="0" xfId="0" applyFont="1" applyFill="1" applyAlignment="1">
      <alignment vertical="center"/>
    </xf>
    <xf numFmtId="0" fontId="6" fillId="2" borderId="47" xfId="0" applyFont="1" applyFill="1" applyBorder="1" applyAlignment="1">
      <alignment horizontal="center" vertical="center"/>
    </xf>
    <xf numFmtId="0" fontId="24" fillId="4" borderId="0" xfId="0" applyFont="1" applyFill="1"/>
    <xf numFmtId="0" fontId="25" fillId="2" borderId="0" xfId="0" applyFont="1" applyFill="1" applyAlignment="1">
      <alignment vertical="center"/>
    </xf>
    <xf numFmtId="0" fontId="24" fillId="2" borderId="0" xfId="0" quotePrefix="1" applyFont="1" applyFill="1" applyAlignment="1">
      <alignment vertical="center"/>
    </xf>
    <xf numFmtId="0" fontId="24" fillId="2" borderId="0" xfId="0" applyFont="1" applyFill="1" applyAlignment="1">
      <alignment vertical="center"/>
    </xf>
    <xf numFmtId="0" fontId="24" fillId="6" borderId="18" xfId="0" applyFont="1" applyFill="1" applyBorder="1" applyAlignment="1">
      <alignment horizontal="right" vertical="center"/>
    </xf>
    <xf numFmtId="0" fontId="24" fillId="2" borderId="18" xfId="0" applyFont="1" applyFill="1" applyBorder="1" applyAlignment="1">
      <alignment vertical="center"/>
    </xf>
    <xf numFmtId="0" fontId="24" fillId="3" borderId="18" xfId="0" applyFont="1" applyFill="1" applyBorder="1" applyAlignment="1">
      <alignment vertical="center"/>
    </xf>
    <xf numFmtId="0" fontId="25" fillId="2" borderId="0" xfId="0" applyFont="1" applyFill="1" applyAlignment="1">
      <alignment horizontal="center" vertical="center"/>
    </xf>
    <xf numFmtId="0" fontId="24" fillId="2" borderId="0" xfId="0" quotePrefix="1" applyFont="1" applyFill="1" applyAlignment="1">
      <alignment horizontal="left" vertical="center" wrapText="1"/>
    </xf>
    <xf numFmtId="0" fontId="24" fillId="2" borderId="0" xfId="0" applyFont="1" applyFill="1"/>
    <xf numFmtId="0" fontId="11" fillId="2" borderId="0" xfId="0" applyFont="1" applyFill="1" applyAlignment="1" applyProtection="1">
      <alignment horizontal="center" vertical="center"/>
      <protection locked="0"/>
    </xf>
    <xf numFmtId="4" fontId="20" fillId="2" borderId="28" xfId="1" applyNumberFormat="1" applyFont="1" applyFill="1" applyBorder="1" applyAlignment="1">
      <alignment horizontal="center" vertical="center" wrapText="1"/>
    </xf>
    <xf numFmtId="4" fontId="20" fillId="2" borderId="29" xfId="1" applyNumberFormat="1" applyFont="1" applyFill="1" applyBorder="1" applyAlignment="1">
      <alignment horizontal="center" vertical="center" wrapText="1"/>
    </xf>
    <xf numFmtId="4" fontId="19" fillId="2" borderId="32" xfId="1" applyNumberFormat="1" applyFont="1" applyFill="1" applyBorder="1" applyAlignment="1">
      <alignment horizontal="right" vertical="center"/>
    </xf>
    <xf numFmtId="4" fontId="19" fillId="2" borderId="25" xfId="1" applyNumberFormat="1" applyFont="1" applyFill="1" applyBorder="1" applyAlignment="1">
      <alignment horizontal="right" vertical="center"/>
    </xf>
    <xf numFmtId="4" fontId="19" fillId="7" borderId="30" xfId="1" applyNumberFormat="1" applyFont="1" applyFill="1" applyBorder="1" applyAlignment="1">
      <alignment horizontal="right" vertical="center"/>
    </xf>
    <xf numFmtId="4" fontId="19" fillId="7" borderId="35" xfId="1" applyNumberFormat="1" applyFont="1" applyFill="1" applyBorder="1" applyAlignment="1">
      <alignment horizontal="right" vertical="center"/>
    </xf>
    <xf numFmtId="4" fontId="19" fillId="7" borderId="29" xfId="1" applyNumberFormat="1" applyFont="1" applyFill="1" applyBorder="1" applyAlignment="1">
      <alignment horizontal="right" vertical="center"/>
    </xf>
    <xf numFmtId="4" fontId="19" fillId="2" borderId="30" xfId="1" applyNumberFormat="1" applyFont="1" applyFill="1" applyBorder="1" applyAlignment="1">
      <alignment horizontal="right" vertical="center"/>
    </xf>
    <xf numFmtId="4" fontId="19" fillId="2" borderId="54" xfId="1" applyNumberFormat="1" applyFont="1" applyFill="1" applyBorder="1" applyAlignment="1">
      <alignment horizontal="right" vertical="center"/>
    </xf>
    <xf numFmtId="4" fontId="19" fillId="2" borderId="55" xfId="1" applyNumberFormat="1" applyFont="1" applyFill="1" applyBorder="1" applyAlignment="1">
      <alignment horizontal="right" vertical="center"/>
    </xf>
    <xf numFmtId="4" fontId="19" fillId="2" borderId="56" xfId="1" applyNumberFormat="1" applyFont="1" applyFill="1" applyBorder="1" applyAlignment="1">
      <alignment horizontal="right" vertical="center"/>
    </xf>
    <xf numFmtId="4" fontId="21" fillId="2" borderId="38" xfId="1" applyNumberFormat="1" applyFont="1" applyFill="1" applyBorder="1" applyAlignment="1">
      <alignment horizontal="right" vertical="center"/>
    </xf>
    <xf numFmtId="4" fontId="21" fillId="2" borderId="19" xfId="1" applyNumberFormat="1" applyFont="1" applyFill="1" applyBorder="1" applyAlignment="1">
      <alignment horizontal="right" vertical="center"/>
    </xf>
    <xf numFmtId="0" fontId="28" fillId="4" borderId="0" xfId="0" applyFont="1" applyFill="1"/>
    <xf numFmtId="4" fontId="22" fillId="2" borderId="38" xfId="1" applyNumberFormat="1" applyFont="1" applyFill="1" applyBorder="1" applyAlignment="1">
      <alignment horizontal="right" vertical="center"/>
    </xf>
    <xf numFmtId="4" fontId="22" fillId="2" borderId="19" xfId="1" applyNumberFormat="1" applyFont="1" applyFill="1" applyBorder="1" applyAlignment="1">
      <alignment horizontal="right" vertical="center"/>
    </xf>
    <xf numFmtId="0" fontId="23" fillId="4" borderId="0" xfId="0" applyFont="1" applyFill="1"/>
    <xf numFmtId="4" fontId="22" fillId="2" borderId="26" xfId="1" applyNumberFormat="1" applyFont="1" applyFill="1" applyBorder="1" applyAlignment="1">
      <alignment horizontal="right" vertical="center"/>
    </xf>
    <xf numFmtId="0" fontId="11" fillId="2" borderId="25" xfId="0" applyFont="1" applyFill="1" applyBorder="1" applyAlignment="1">
      <alignment horizontal="center" vertical="center"/>
    </xf>
    <xf numFmtId="0" fontId="11" fillId="2" borderId="30" xfId="0" applyFont="1" applyFill="1" applyBorder="1" applyAlignment="1">
      <alignment horizontal="center" vertical="center"/>
    </xf>
    <xf numFmtId="4" fontId="11" fillId="2" borderId="25" xfId="1" applyNumberFormat="1" applyFont="1" applyFill="1" applyBorder="1" applyAlignment="1">
      <alignment horizontal="right" vertical="center"/>
    </xf>
    <xf numFmtId="4" fontId="13" fillId="2" borderId="25" xfId="1" applyNumberFormat="1" applyFont="1" applyFill="1" applyBorder="1" applyAlignment="1">
      <alignment horizontal="right" vertical="center"/>
    </xf>
    <xf numFmtId="4" fontId="11" fillId="2" borderId="25" xfId="0" applyNumberFormat="1" applyFont="1" applyFill="1" applyBorder="1" applyAlignment="1">
      <alignment vertical="center"/>
    </xf>
    <xf numFmtId="10" fontId="11" fillId="2" borderId="25" xfId="2" applyNumberFormat="1" applyFont="1" applyFill="1" applyBorder="1" applyAlignment="1" applyProtection="1">
      <alignment horizontal="right" vertical="center"/>
    </xf>
    <xf numFmtId="4" fontId="13" fillId="2" borderId="52" xfId="1" applyNumberFormat="1" applyFont="1" applyFill="1" applyBorder="1" applyAlignment="1">
      <alignment horizontal="right" vertical="center"/>
    </xf>
    <xf numFmtId="0" fontId="3" fillId="2" borderId="0" xfId="0" applyFont="1" applyFill="1" applyAlignment="1">
      <alignment vertical="center"/>
    </xf>
    <xf numFmtId="4" fontId="5" fillId="2" borderId="22" xfId="0" applyNumberFormat="1" applyFont="1" applyFill="1" applyBorder="1" applyAlignment="1">
      <alignment vertical="center"/>
    </xf>
    <xf numFmtId="0" fontId="5" fillId="2" borderId="32" xfId="0" applyFont="1" applyFill="1" applyBorder="1" applyAlignment="1">
      <alignment horizontal="center" vertical="center"/>
    </xf>
    <xf numFmtId="4" fontId="5" fillId="2" borderId="18" xfId="0" applyNumberFormat="1" applyFont="1" applyFill="1" applyBorder="1" applyAlignment="1">
      <alignment vertical="center"/>
    </xf>
    <xf numFmtId="0" fontId="5" fillId="2" borderId="25" xfId="0" applyFont="1" applyFill="1" applyBorder="1" applyAlignment="1">
      <alignment horizontal="center" vertical="center"/>
    </xf>
    <xf numFmtId="4" fontId="5" fillId="2" borderId="29" xfId="0" applyNumberFormat="1" applyFont="1" applyFill="1" applyBorder="1" applyAlignment="1">
      <alignment vertical="center"/>
    </xf>
    <xf numFmtId="0" fontId="5" fillId="2" borderId="30" xfId="0" applyFont="1" applyFill="1" applyBorder="1" applyAlignment="1">
      <alignment horizontal="center" vertical="center"/>
    </xf>
    <xf numFmtId="4" fontId="4" fillId="2" borderId="26" xfId="0" applyNumberFormat="1" applyFont="1" applyFill="1" applyBorder="1" applyAlignment="1">
      <alignment vertical="center"/>
    </xf>
    <xf numFmtId="0" fontId="4" fillId="2" borderId="33" xfId="0" applyFont="1" applyFill="1" applyBorder="1" applyAlignment="1">
      <alignment horizontal="center" vertical="center"/>
    </xf>
    <xf numFmtId="4" fontId="6" fillId="2" borderId="19" xfId="0" applyNumberFormat="1" applyFont="1" applyFill="1" applyBorder="1" applyAlignment="1">
      <alignment vertical="center"/>
    </xf>
    <xf numFmtId="0" fontId="6" fillId="2" borderId="19" xfId="0" applyFont="1" applyFill="1" applyBorder="1" applyAlignment="1">
      <alignment horizontal="center" vertical="center"/>
    </xf>
    <xf numFmtId="0" fontId="30" fillId="2" borderId="19" xfId="0" applyFont="1" applyFill="1" applyBorder="1" applyAlignment="1" applyProtection="1">
      <alignment vertical="center" wrapText="1"/>
      <protection locked="0"/>
    </xf>
    <xf numFmtId="0" fontId="20" fillId="2" borderId="62"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32" xfId="0" applyFont="1" applyFill="1" applyBorder="1" applyAlignment="1">
      <alignment horizontal="center" vertical="center"/>
    </xf>
    <xf numFmtId="0" fontId="29" fillId="2" borderId="24" xfId="0" applyFont="1" applyFill="1" applyBorder="1"/>
    <xf numFmtId="0" fontId="20" fillId="2" borderId="18" xfId="0" applyFont="1" applyFill="1" applyBorder="1" applyAlignment="1">
      <alignment horizontal="center" vertical="center"/>
    </xf>
    <xf numFmtId="0" fontId="29" fillId="2" borderId="18" xfId="0" applyFont="1" applyFill="1" applyBorder="1" applyAlignment="1">
      <alignment horizontal="center" vertical="center"/>
    </xf>
    <xf numFmtId="0" fontId="29" fillId="2" borderId="18" xfId="0" applyFont="1" applyFill="1" applyBorder="1"/>
    <xf numFmtId="0" fontId="10" fillId="2" borderId="18" xfId="0" applyFont="1" applyFill="1" applyBorder="1" applyAlignment="1">
      <alignment horizontal="center" vertical="center"/>
    </xf>
    <xf numFmtId="0" fontId="10" fillId="2" borderId="18" xfId="0" applyFont="1" applyFill="1" applyBorder="1"/>
    <xf numFmtId="14" fontId="10" fillId="2" borderId="18" xfId="0" applyNumberFormat="1" applyFont="1" applyFill="1" applyBorder="1" applyAlignment="1">
      <alignment horizontal="center" vertical="center"/>
    </xf>
    <xf numFmtId="14" fontId="10" fillId="2" borderId="25" xfId="0" applyNumberFormat="1" applyFont="1" applyFill="1" applyBorder="1" applyAlignment="1">
      <alignment horizontal="center" vertical="center"/>
    </xf>
    <xf numFmtId="1" fontId="10" fillId="2" borderId="18" xfId="0" applyNumberFormat="1" applyFont="1" applyFill="1" applyBorder="1" applyAlignment="1">
      <alignment horizontal="center" vertical="center"/>
    </xf>
    <xf numFmtId="1" fontId="10" fillId="2" borderId="25" xfId="0" applyNumberFormat="1" applyFont="1" applyFill="1" applyBorder="1" applyAlignment="1">
      <alignment horizontal="center" vertical="center"/>
    </xf>
    <xf numFmtId="0" fontId="16" fillId="2" borderId="29" xfId="0" applyFont="1" applyFill="1" applyBorder="1" applyAlignment="1">
      <alignment horizontal="center" vertical="center"/>
    </xf>
    <xf numFmtId="0" fontId="16" fillId="2" borderId="30" xfId="0" applyFont="1" applyFill="1" applyBorder="1" applyAlignment="1">
      <alignment horizontal="center" vertical="center"/>
    </xf>
    <xf numFmtId="3" fontId="8" fillId="2" borderId="31" xfId="0" applyNumberFormat="1" applyFont="1" applyFill="1" applyBorder="1" applyAlignment="1">
      <alignment vertical="center"/>
    </xf>
    <xf numFmtId="3" fontId="8" fillId="2" borderId="22" xfId="0" applyNumberFormat="1" applyFont="1" applyFill="1" applyBorder="1" applyAlignment="1">
      <alignment vertical="center"/>
    </xf>
    <xf numFmtId="3" fontId="8" fillId="2" borderId="32" xfId="0" applyNumberFormat="1" applyFont="1" applyFill="1" applyBorder="1" applyAlignment="1">
      <alignment vertical="center"/>
    </xf>
    <xf numFmtId="3" fontId="7" fillId="2" borderId="24" xfId="0" applyNumberFormat="1" applyFont="1" applyFill="1" applyBorder="1" applyAlignment="1">
      <alignment vertical="center"/>
    </xf>
    <xf numFmtId="3" fontId="7" fillId="2" borderId="25" xfId="0" applyNumberFormat="1" applyFont="1" applyFill="1" applyBorder="1" applyAlignment="1">
      <alignment vertical="center"/>
    </xf>
    <xf numFmtId="3" fontId="8" fillId="2" borderId="24" xfId="0" applyNumberFormat="1" applyFont="1" applyFill="1" applyBorder="1" applyAlignment="1">
      <alignment vertical="center"/>
    </xf>
    <xf numFmtId="3" fontId="8" fillId="2" borderId="25" xfId="0" applyNumberFormat="1" applyFont="1" applyFill="1" applyBorder="1" applyAlignment="1">
      <alignment vertical="center"/>
    </xf>
    <xf numFmtId="3" fontId="8" fillId="2" borderId="34" xfId="0" applyNumberFormat="1" applyFont="1" applyFill="1" applyBorder="1" applyAlignment="1">
      <alignment vertical="center"/>
    </xf>
    <xf numFmtId="3" fontId="8" fillId="2" borderId="44" xfId="0" applyNumberFormat="1" applyFont="1" applyFill="1" applyBorder="1" applyAlignment="1">
      <alignment vertical="center"/>
    </xf>
    <xf numFmtId="3" fontId="8" fillId="2" borderId="29" xfId="0" applyNumberFormat="1" applyFont="1" applyFill="1" applyBorder="1" applyAlignment="1">
      <alignment vertical="center"/>
    </xf>
    <xf numFmtId="3" fontId="8" fillId="2" borderId="30" xfId="0" applyNumberFormat="1" applyFont="1" applyFill="1" applyBorder="1" applyAlignment="1">
      <alignment vertical="center"/>
    </xf>
    <xf numFmtId="3" fontId="8" fillId="2" borderId="28" xfId="0" applyNumberFormat="1" applyFont="1" applyFill="1" applyBorder="1" applyAlignment="1">
      <alignment vertical="center"/>
    </xf>
    <xf numFmtId="3" fontId="9" fillId="2" borderId="38" xfId="0" applyNumberFormat="1" applyFont="1" applyFill="1" applyBorder="1" applyAlignment="1">
      <alignment horizontal="center" vertical="center"/>
    </xf>
    <xf numFmtId="3" fontId="9" fillId="2" borderId="39" xfId="0" applyNumberFormat="1" applyFont="1" applyFill="1" applyBorder="1" applyAlignment="1">
      <alignment horizontal="center" vertical="center"/>
    </xf>
    <xf numFmtId="3" fontId="9" fillId="2" borderId="47" xfId="0" applyNumberFormat="1" applyFont="1" applyFill="1" applyBorder="1" applyAlignment="1">
      <alignment horizontal="center" vertical="center"/>
    </xf>
    <xf numFmtId="3" fontId="3" fillId="2" borderId="31" xfId="0" applyNumberFormat="1" applyFont="1" applyFill="1" applyBorder="1" applyAlignment="1">
      <alignment vertical="center"/>
    </xf>
    <xf numFmtId="3" fontId="3" fillId="2" borderId="22" xfId="0" applyNumberFormat="1" applyFont="1" applyFill="1" applyBorder="1" applyAlignment="1">
      <alignment vertical="center"/>
    </xf>
    <xf numFmtId="3" fontId="3" fillId="2" borderId="32" xfId="0" applyNumberFormat="1" applyFont="1" applyFill="1" applyBorder="1" applyAlignment="1">
      <alignment vertical="center"/>
    </xf>
    <xf numFmtId="3" fontId="3" fillId="2" borderId="24" xfId="0" applyNumberFormat="1" applyFont="1" applyFill="1" applyBorder="1" applyAlignment="1">
      <alignment vertical="center"/>
    </xf>
    <xf numFmtId="3" fontId="3" fillId="2" borderId="18" xfId="0" applyNumberFormat="1" applyFont="1" applyFill="1" applyBorder="1" applyAlignment="1">
      <alignment vertical="center"/>
    </xf>
    <xf numFmtId="3" fontId="3" fillId="2" borderId="25" xfId="0" applyNumberFormat="1" applyFont="1" applyFill="1" applyBorder="1" applyAlignment="1">
      <alignment vertical="center"/>
    </xf>
    <xf numFmtId="3" fontId="5" fillId="2" borderId="28" xfId="0" applyNumberFormat="1" applyFont="1" applyFill="1" applyBorder="1" applyAlignment="1">
      <alignment vertical="center"/>
    </xf>
    <xf numFmtId="3" fontId="5" fillId="2" borderId="29" xfId="0" applyNumberFormat="1" applyFont="1" applyFill="1" applyBorder="1" applyAlignment="1">
      <alignment vertical="center"/>
    </xf>
    <xf numFmtId="3" fontId="5" fillId="2" borderId="30" xfId="0" applyNumberFormat="1" applyFont="1" applyFill="1" applyBorder="1" applyAlignment="1">
      <alignment vertical="center"/>
    </xf>
    <xf numFmtId="0" fontId="7" fillId="4" borderId="0" xfId="0" applyFont="1" applyFill="1" applyAlignment="1">
      <alignment vertical="center"/>
    </xf>
    <xf numFmtId="3" fontId="5" fillId="2" borderId="26" xfId="0" applyNumberFormat="1" applyFont="1" applyFill="1" applyBorder="1" applyAlignment="1">
      <alignment vertical="center"/>
    </xf>
    <xf numFmtId="3" fontId="5" fillId="2" borderId="27" xfId="0" applyNumberFormat="1" applyFont="1" applyFill="1" applyBorder="1" applyAlignment="1">
      <alignment vertical="center"/>
    </xf>
    <xf numFmtId="3" fontId="5" fillId="2" borderId="33" xfId="0" applyNumberFormat="1" applyFont="1" applyFill="1" applyBorder="1" applyAlignment="1">
      <alignment vertical="center"/>
    </xf>
    <xf numFmtId="3" fontId="3" fillId="2" borderId="28" xfId="0" applyNumberFormat="1" applyFont="1" applyFill="1" applyBorder="1" applyAlignment="1">
      <alignment vertical="center"/>
    </xf>
    <xf numFmtId="3" fontId="3" fillId="2" borderId="29" xfId="0" applyNumberFormat="1" applyFont="1" applyFill="1" applyBorder="1" applyAlignment="1">
      <alignment vertical="center"/>
    </xf>
    <xf numFmtId="3" fontId="3" fillId="2" borderId="30" xfId="0" applyNumberFormat="1" applyFont="1" applyFill="1" applyBorder="1" applyAlignment="1">
      <alignment vertical="center"/>
    </xf>
    <xf numFmtId="3" fontId="5" fillId="2" borderId="26" xfId="0" applyNumberFormat="1" applyFont="1" applyFill="1" applyBorder="1" applyAlignment="1">
      <alignment horizontal="center" vertical="center"/>
    </xf>
    <xf numFmtId="0" fontId="3" fillId="4" borderId="0" xfId="0" applyFont="1" applyFill="1" applyAlignment="1">
      <alignment vertical="center" wrapText="1"/>
    </xf>
    <xf numFmtId="0" fontId="24" fillId="2" borderId="0" xfId="0" applyFont="1" applyFill="1" applyAlignment="1">
      <alignment vertical="center" wrapText="1"/>
    </xf>
    <xf numFmtId="0" fontId="8" fillId="2" borderId="1"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65" xfId="0" applyFont="1" applyFill="1" applyBorder="1" applyAlignment="1">
      <alignment horizontal="center" vertical="center"/>
    </xf>
    <xf numFmtId="0" fontId="8" fillId="2" borderId="7" xfId="0" applyFont="1" applyFill="1" applyBorder="1" applyAlignment="1">
      <alignment horizontal="center" vertical="center"/>
    </xf>
    <xf numFmtId="0" fontId="20" fillId="2" borderId="19" xfId="0" applyFont="1" applyFill="1" applyBorder="1" applyAlignment="1">
      <alignment horizontal="center" vertical="center"/>
    </xf>
    <xf numFmtId="0" fontId="18" fillId="2" borderId="0" xfId="0" applyFont="1" applyFill="1" applyAlignment="1">
      <alignment vertical="center"/>
    </xf>
    <xf numFmtId="0" fontId="5" fillId="2" borderId="19" xfId="0" applyFont="1" applyFill="1" applyBorder="1" applyAlignment="1">
      <alignment vertical="center"/>
    </xf>
    <xf numFmtId="0" fontId="3" fillId="4" borderId="0" xfId="0" applyFont="1" applyFill="1" applyAlignment="1">
      <alignment vertical="center"/>
    </xf>
    <xf numFmtId="0" fontId="9" fillId="2" borderId="19" xfId="0" applyFont="1" applyFill="1" applyBorder="1" applyAlignment="1">
      <alignment horizontal="center" vertical="center"/>
    </xf>
    <xf numFmtId="0" fontId="5" fillId="4" borderId="0" xfId="0" applyFont="1" applyFill="1" applyAlignment="1">
      <alignment horizontal="center" vertical="center"/>
    </xf>
    <xf numFmtId="0" fontId="5" fillId="2" borderId="19" xfId="0" applyFont="1" applyFill="1" applyBorder="1" applyAlignment="1">
      <alignment vertical="center" wrapText="1"/>
    </xf>
    <xf numFmtId="0" fontId="3" fillId="2" borderId="19" xfId="0" applyFont="1" applyFill="1" applyBorder="1" applyAlignment="1">
      <alignment vertical="center"/>
    </xf>
    <xf numFmtId="0" fontId="5" fillId="2" borderId="19" xfId="0" applyFont="1" applyFill="1" applyBorder="1" applyAlignment="1">
      <alignment horizontal="center" vertical="center"/>
    </xf>
    <xf numFmtId="3" fontId="5" fillId="2" borderId="19" xfId="0" applyNumberFormat="1" applyFont="1" applyFill="1" applyBorder="1" applyAlignment="1">
      <alignment horizontal="center" vertical="center" wrapText="1"/>
    </xf>
    <xf numFmtId="0" fontId="25" fillId="2" borderId="0" xfId="0" applyFont="1" applyFill="1" applyAlignment="1">
      <alignment horizontal="center" vertical="center"/>
    </xf>
    <xf numFmtId="0" fontId="25" fillId="2" borderId="8" xfId="0" applyFont="1" applyFill="1" applyBorder="1" applyAlignment="1">
      <alignment horizontal="center" vertical="center"/>
    </xf>
    <xf numFmtId="0" fontId="25" fillId="2" borderId="9" xfId="0" applyFont="1" applyFill="1" applyBorder="1" applyAlignment="1">
      <alignment horizontal="center" vertical="center"/>
    </xf>
    <xf numFmtId="0" fontId="25" fillId="2" borderId="10" xfId="0" applyFont="1" applyFill="1" applyBorder="1" applyAlignment="1">
      <alignment horizontal="center" vertical="center"/>
    </xf>
    <xf numFmtId="0" fontId="24" fillId="2" borderId="8" xfId="0" applyFont="1" applyFill="1" applyBorder="1" applyAlignment="1">
      <alignment horizontal="left" vertical="center"/>
    </xf>
    <xf numFmtId="0" fontId="24" fillId="2" borderId="9" xfId="0" applyFont="1" applyFill="1" applyBorder="1" applyAlignment="1">
      <alignment horizontal="left" vertical="center"/>
    </xf>
    <xf numFmtId="0" fontId="24" fillId="2" borderId="10" xfId="0" applyFont="1" applyFill="1" applyBorder="1" applyAlignment="1">
      <alignment horizontal="left" vertical="center"/>
    </xf>
    <xf numFmtId="0" fontId="25" fillId="2" borderId="8"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10" xfId="0" applyFont="1" applyFill="1" applyBorder="1" applyAlignment="1">
      <alignment horizontal="center" vertical="center" wrapText="1"/>
    </xf>
    <xf numFmtId="0" fontId="24" fillId="2" borderId="18" xfId="0" applyFont="1" applyFill="1" applyBorder="1" applyAlignment="1">
      <alignment horizontal="left" vertical="center" wrapText="1"/>
    </xf>
    <xf numFmtId="0" fontId="6" fillId="2" borderId="38" xfId="0" applyFont="1" applyFill="1" applyBorder="1" applyAlignment="1">
      <alignment horizontal="center" vertical="center"/>
    </xf>
    <xf numFmtId="0" fontId="6" fillId="2" borderId="39" xfId="0" applyFont="1" applyFill="1" applyBorder="1" applyAlignment="1">
      <alignment horizontal="center" vertical="center"/>
    </xf>
    <xf numFmtId="0" fontId="6" fillId="2" borderId="47" xfId="0" applyFont="1" applyFill="1" applyBorder="1" applyAlignment="1">
      <alignment horizontal="center" vertical="center"/>
    </xf>
    <xf numFmtId="0" fontId="24" fillId="2" borderId="0" xfId="0" quotePrefix="1" applyFont="1" applyFill="1" applyAlignment="1">
      <alignment horizontal="left"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47" xfId="0" applyFont="1" applyFill="1" applyBorder="1" applyAlignment="1">
      <alignment horizontal="center" vertical="center" wrapText="1"/>
    </xf>
    <xf numFmtId="0" fontId="6" fillId="2" borderId="38"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47" xfId="0" applyFont="1" applyFill="1" applyBorder="1" applyAlignment="1" applyProtection="1">
      <alignment horizontal="center" vertical="center"/>
      <protection locked="0"/>
    </xf>
    <xf numFmtId="0" fontId="24" fillId="2" borderId="15" xfId="0" applyFont="1" applyFill="1" applyBorder="1" applyAlignment="1">
      <alignment horizontal="left" vertical="center" wrapText="1"/>
    </xf>
    <xf numFmtId="0" fontId="24" fillId="2" borderId="16" xfId="0" applyFont="1" applyFill="1" applyBorder="1" applyAlignment="1">
      <alignment horizontal="left" vertical="center" wrapText="1"/>
    </xf>
    <xf numFmtId="0" fontId="24" fillId="2" borderId="17"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4" fillId="2" borderId="0" xfId="0" applyFont="1" applyFill="1" applyAlignment="1">
      <alignment horizontal="left" vertical="center" wrapText="1"/>
    </xf>
    <xf numFmtId="0" fontId="24" fillId="2" borderId="12" xfId="0" applyFont="1" applyFill="1" applyBorder="1" applyAlignment="1">
      <alignment horizontal="left" vertical="center" wrapText="1"/>
    </xf>
    <xf numFmtId="0" fontId="24" fillId="2" borderId="41" xfId="0" applyFont="1" applyFill="1" applyBorder="1" applyAlignment="1">
      <alignment horizontal="left" vertical="center" wrapText="1"/>
    </xf>
    <xf numFmtId="0" fontId="24" fillId="2" borderId="13" xfId="0" applyFont="1" applyFill="1" applyBorder="1" applyAlignment="1">
      <alignment horizontal="left" vertical="center" wrapText="1"/>
    </xf>
    <xf numFmtId="0" fontId="24" fillId="2" borderId="14" xfId="0" applyFont="1" applyFill="1" applyBorder="1" applyAlignment="1">
      <alignment horizontal="left" vertical="center" wrapText="1"/>
    </xf>
    <xf numFmtId="0" fontId="24" fillId="2" borderId="8" xfId="0" applyFont="1" applyFill="1" applyBorder="1" applyAlignment="1">
      <alignment horizontal="left" vertical="center" wrapText="1"/>
    </xf>
    <xf numFmtId="0" fontId="24" fillId="2" borderId="9"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7" fillId="2" borderId="0" xfId="0" applyFont="1" applyFill="1" applyAlignment="1">
      <alignment horizontal="left" vertical="center" wrapText="1"/>
    </xf>
    <xf numFmtId="0" fontId="14" fillId="2" borderId="41"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2" fillId="2" borderId="0" xfId="0" applyFont="1" applyFill="1" applyAlignment="1">
      <alignment horizontal="left" vertical="top" wrapText="1"/>
    </xf>
    <xf numFmtId="4" fontId="7" fillId="2" borderId="18" xfId="0" applyNumberFormat="1" applyFont="1" applyFill="1" applyBorder="1" applyAlignment="1">
      <alignment horizontal="left" vertical="center" wrapText="1"/>
    </xf>
    <xf numFmtId="4" fontId="14" fillId="2" borderId="18" xfId="0" applyNumberFormat="1" applyFont="1" applyFill="1" applyBorder="1" applyAlignment="1">
      <alignment horizontal="left" vertical="center" wrapText="1"/>
    </xf>
    <xf numFmtId="3" fontId="14" fillId="2" borderId="48" xfId="0" applyNumberFormat="1" applyFont="1" applyFill="1" applyBorder="1" applyAlignment="1">
      <alignment horizontal="center" vertical="center" wrapText="1"/>
    </xf>
    <xf numFmtId="3" fontId="14" fillId="2" borderId="49" xfId="0" applyNumberFormat="1" applyFont="1" applyFill="1" applyBorder="1" applyAlignment="1">
      <alignment horizontal="center" vertical="center" wrapText="1"/>
    </xf>
    <xf numFmtId="3" fontId="14" fillId="2" borderId="50" xfId="0" applyNumberFormat="1" applyFont="1" applyFill="1" applyBorder="1" applyAlignment="1">
      <alignment horizontal="center" vertical="center" wrapText="1"/>
    </xf>
    <xf numFmtId="0" fontId="14" fillId="2" borderId="48" xfId="0" applyFont="1" applyFill="1" applyBorder="1" applyAlignment="1">
      <alignment horizontal="center" vertical="center" wrapText="1"/>
    </xf>
    <xf numFmtId="0" fontId="14" fillId="2" borderId="49" xfId="0" applyFont="1" applyFill="1" applyBorder="1" applyAlignment="1">
      <alignment horizontal="center" vertical="center" wrapText="1"/>
    </xf>
    <xf numFmtId="0" fontId="14" fillId="2" borderId="50"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49" xfId="0" applyFont="1" applyFill="1" applyBorder="1" applyAlignment="1">
      <alignment horizontal="center" vertical="center" wrapText="1"/>
    </xf>
    <xf numFmtId="0" fontId="10" fillId="2" borderId="50" xfId="0" applyFont="1" applyFill="1" applyBorder="1" applyAlignment="1">
      <alignment horizontal="center" vertical="center" wrapText="1"/>
    </xf>
    <xf numFmtId="0" fontId="14" fillId="2" borderId="10" xfId="0" applyFont="1" applyFill="1" applyBorder="1" applyAlignment="1">
      <alignment horizontal="left" vertical="center" wrapText="1"/>
    </xf>
    <xf numFmtId="4" fontId="12" fillId="2" borderId="0" xfId="0" applyNumberFormat="1" applyFont="1" applyFill="1" applyAlignment="1">
      <alignment horizontal="left" vertical="center" wrapText="1"/>
    </xf>
    <xf numFmtId="4" fontId="7" fillId="2" borderId="8" xfId="0" applyNumberFormat="1" applyFont="1" applyFill="1" applyBorder="1" applyAlignment="1">
      <alignment horizontal="left" vertical="center" wrapText="1"/>
    </xf>
    <xf numFmtId="4" fontId="7" fillId="2" borderId="9" xfId="0" applyNumberFormat="1" applyFont="1" applyFill="1" applyBorder="1" applyAlignment="1">
      <alignment horizontal="left" vertical="center" wrapText="1"/>
    </xf>
    <xf numFmtId="4" fontId="7" fillId="2" borderId="10" xfId="0" applyNumberFormat="1" applyFont="1" applyFill="1" applyBorder="1" applyAlignment="1">
      <alignment horizontal="left" vertical="center" wrapText="1"/>
    </xf>
    <xf numFmtId="4" fontId="8" fillId="2" borderId="18" xfId="0" applyNumberFormat="1" applyFont="1" applyFill="1" applyBorder="1" applyAlignment="1">
      <alignment horizontal="center" vertical="center" wrapText="1"/>
    </xf>
    <xf numFmtId="0" fontId="8" fillId="2" borderId="18" xfId="0" applyFont="1" applyFill="1" applyBorder="1" applyAlignment="1">
      <alignment horizontal="center" vertical="center" wrapText="1"/>
    </xf>
    <xf numFmtId="0" fontId="14" fillId="2" borderId="0" xfId="0" applyFont="1" applyFill="1" applyAlignment="1">
      <alignment horizontal="left" vertical="top" wrapText="1"/>
    </xf>
    <xf numFmtId="0" fontId="7" fillId="2" borderId="0" xfId="0" applyFont="1" applyFill="1" applyAlignment="1">
      <alignment horizontal="left" vertical="top" wrapText="1"/>
    </xf>
    <xf numFmtId="0" fontId="4" fillId="2" borderId="38" xfId="0" applyFont="1" applyFill="1" applyBorder="1" applyAlignment="1" applyProtection="1">
      <alignment horizontal="center" vertical="center" wrapText="1"/>
      <protection locked="0"/>
    </xf>
    <xf numFmtId="0" fontId="4" fillId="2" borderId="39"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22" fillId="2" borderId="38" xfId="1" applyFont="1" applyFill="1" applyBorder="1" applyAlignment="1" applyProtection="1">
      <alignment horizontal="center" vertical="center" wrapText="1"/>
      <protection locked="0"/>
    </xf>
    <xf numFmtId="0" fontId="22" fillId="2" borderId="39" xfId="1" applyFont="1" applyFill="1" applyBorder="1" applyAlignment="1" applyProtection="1">
      <alignment horizontal="center" vertical="center" wrapText="1"/>
      <protection locked="0"/>
    </xf>
    <xf numFmtId="0" fontId="22" fillId="2" borderId="47" xfId="1" applyFont="1" applyFill="1" applyBorder="1" applyAlignment="1" applyProtection="1">
      <alignment horizontal="center" vertical="center" wrapText="1"/>
      <protection locked="0"/>
    </xf>
    <xf numFmtId="4" fontId="20" fillId="2" borderId="42" xfId="1" applyNumberFormat="1" applyFont="1" applyFill="1" applyBorder="1" applyAlignment="1">
      <alignment horizontal="center" vertical="center" wrapText="1"/>
    </xf>
    <xf numFmtId="4" fontId="20" fillId="2" borderId="43" xfId="1" applyNumberFormat="1" applyFont="1" applyFill="1" applyBorder="1" applyAlignment="1">
      <alignment horizontal="center" vertical="center" wrapText="1"/>
    </xf>
    <xf numFmtId="0" fontId="20" fillId="2" borderId="23" xfId="1" applyFont="1" applyFill="1" applyBorder="1" applyAlignment="1">
      <alignment horizontal="center" vertical="center" wrapText="1"/>
    </xf>
    <xf numFmtId="0" fontId="20" fillId="2" borderId="52" xfId="1" applyFont="1" applyFill="1" applyBorder="1" applyAlignment="1">
      <alignment horizontal="center" vertical="center" wrapText="1"/>
    </xf>
    <xf numFmtId="4" fontId="20" fillId="2" borderId="31" xfId="1" applyNumberFormat="1" applyFont="1" applyFill="1" applyBorder="1" applyAlignment="1">
      <alignment horizontal="center" vertical="center" wrapText="1"/>
    </xf>
    <xf numFmtId="4" fontId="20" fillId="2" borderId="22" xfId="1" applyNumberFormat="1" applyFont="1" applyFill="1" applyBorder="1" applyAlignment="1">
      <alignment horizontal="center" vertical="center" wrapText="1"/>
    </xf>
    <xf numFmtId="4" fontId="20" fillId="2" borderId="23" xfId="1" applyNumberFormat="1" applyFont="1" applyFill="1" applyBorder="1" applyAlignment="1">
      <alignment horizontal="center" vertical="center" wrapText="1"/>
    </xf>
    <xf numFmtId="4" fontId="20" fillId="2" borderId="52" xfId="1" applyNumberFormat="1" applyFont="1" applyFill="1" applyBorder="1" applyAlignment="1">
      <alignment horizontal="center" vertical="center" wrapText="1"/>
    </xf>
    <xf numFmtId="49" fontId="20" fillId="2" borderId="21" xfId="1" applyNumberFormat="1" applyFont="1" applyFill="1" applyBorder="1" applyAlignment="1">
      <alignment horizontal="center" vertical="center" wrapText="1"/>
    </xf>
    <xf numFmtId="49" fontId="20" fillId="2" borderId="51" xfId="1" applyNumberFormat="1" applyFont="1" applyFill="1" applyBorder="1" applyAlignment="1">
      <alignment horizontal="center" vertical="center" wrapText="1"/>
    </xf>
    <xf numFmtId="0" fontId="21" fillId="2" borderId="38" xfId="1" applyFont="1" applyFill="1" applyBorder="1" applyAlignment="1" applyProtection="1">
      <alignment horizontal="center" vertical="center" wrapText="1"/>
      <protection locked="0"/>
    </xf>
    <xf numFmtId="0" fontId="21" fillId="2" borderId="39" xfId="1" applyFont="1" applyFill="1" applyBorder="1" applyAlignment="1" applyProtection="1">
      <alignment horizontal="center" vertical="center" wrapText="1"/>
      <protection locked="0"/>
    </xf>
    <xf numFmtId="0" fontId="21" fillId="2" borderId="47" xfId="1" applyFont="1" applyFill="1" applyBorder="1" applyAlignment="1" applyProtection="1">
      <alignment horizontal="center" vertical="center" wrapText="1"/>
      <protection locked="0"/>
    </xf>
    <xf numFmtId="0" fontId="20" fillId="2" borderId="1" xfId="0" applyFont="1" applyFill="1" applyBorder="1" applyAlignment="1" applyProtection="1">
      <alignment horizontal="center" vertical="center"/>
      <protection locked="0"/>
    </xf>
    <xf numFmtId="0" fontId="20" fillId="2" borderId="3" xfId="0" applyFont="1" applyFill="1" applyBorder="1" applyAlignment="1" applyProtection="1">
      <alignment horizontal="center" vertical="center"/>
      <protection locked="0"/>
    </xf>
    <xf numFmtId="0" fontId="20" fillId="2" borderId="2" xfId="0" applyFont="1" applyFill="1" applyBorder="1" applyAlignment="1" applyProtection="1">
      <alignment horizontal="center" vertical="center"/>
      <protection locked="0"/>
    </xf>
    <xf numFmtId="0" fontId="20" fillId="2" borderId="4" xfId="0" applyFont="1" applyFill="1" applyBorder="1" applyAlignment="1" applyProtection="1">
      <alignment horizontal="center" vertical="center"/>
      <protection locked="0"/>
    </xf>
    <xf numFmtId="0" fontId="20" fillId="2" borderId="0" xfId="0" applyFont="1" applyFill="1" applyAlignment="1" applyProtection="1">
      <alignment horizontal="center" vertical="center"/>
      <protection locked="0"/>
    </xf>
    <xf numFmtId="0" fontId="20" fillId="2" borderId="5" xfId="0" applyFont="1" applyFill="1" applyBorder="1" applyAlignment="1" applyProtection="1">
      <alignment horizontal="center" vertical="center"/>
      <protection locked="0"/>
    </xf>
    <xf numFmtId="49" fontId="20" fillId="2" borderId="60" xfId="1" applyNumberFormat="1" applyFont="1" applyFill="1" applyBorder="1" applyAlignment="1">
      <alignment horizontal="center" vertical="center" wrapText="1"/>
    </xf>
    <xf numFmtId="49" fontId="20" fillId="2" borderId="61" xfId="1" applyNumberFormat="1" applyFont="1" applyFill="1" applyBorder="1" applyAlignment="1">
      <alignment horizontal="center" vertical="center" wrapText="1"/>
    </xf>
    <xf numFmtId="0" fontId="11" fillId="2" borderId="31" xfId="0" applyFont="1" applyFill="1" applyBorder="1" applyAlignment="1" applyProtection="1">
      <alignment horizontal="center" vertical="center"/>
      <protection locked="0"/>
    </xf>
    <xf numFmtId="0" fontId="11" fillId="2" borderId="22" xfId="0" applyFont="1" applyFill="1" applyBorder="1" applyAlignment="1" applyProtection="1">
      <alignment horizontal="center" vertical="center"/>
      <protection locked="0"/>
    </xf>
    <xf numFmtId="0" fontId="13" fillId="2" borderId="24" xfId="0" applyFont="1" applyFill="1" applyBorder="1" applyAlignment="1" applyProtection="1">
      <alignment horizontal="left" vertical="center" wrapText="1"/>
      <protection locked="0"/>
    </xf>
    <xf numFmtId="0" fontId="13" fillId="2" borderId="18" xfId="0" applyFont="1" applyFill="1" applyBorder="1" applyAlignment="1" applyProtection="1">
      <alignment horizontal="left" vertical="center" wrapText="1"/>
      <protection locked="0"/>
    </xf>
    <xf numFmtId="0" fontId="11" fillId="2" borderId="8" xfId="1" applyFont="1" applyFill="1" applyBorder="1" applyAlignment="1" applyProtection="1">
      <alignment horizontal="left" vertical="center" wrapText="1"/>
      <protection locked="0"/>
    </xf>
    <xf numFmtId="0" fontId="11" fillId="2" borderId="9" xfId="1" applyFont="1" applyFill="1" applyBorder="1" applyAlignment="1" applyProtection="1">
      <alignment horizontal="left" vertical="center" wrapText="1"/>
      <protection locked="0"/>
    </xf>
    <xf numFmtId="0" fontId="11" fillId="2" borderId="10" xfId="1" applyFont="1" applyFill="1" applyBorder="1" applyAlignment="1" applyProtection="1">
      <alignment horizontal="left" vertical="center" wrapText="1"/>
      <protection locked="0"/>
    </xf>
    <xf numFmtId="0" fontId="13" fillId="2" borderId="28" xfId="0" applyFont="1" applyFill="1" applyBorder="1" applyAlignment="1" applyProtection="1">
      <alignment horizontal="left" vertical="center" wrapText="1"/>
      <protection locked="0"/>
    </xf>
    <xf numFmtId="0" fontId="13" fillId="2" borderId="29" xfId="0" applyFont="1" applyFill="1" applyBorder="1" applyAlignment="1" applyProtection="1">
      <alignment horizontal="left" vertical="center" wrapText="1"/>
      <protection locked="0"/>
    </xf>
    <xf numFmtId="0" fontId="11" fillId="2" borderId="18" xfId="1" applyFont="1" applyFill="1" applyBorder="1" applyAlignment="1" applyProtection="1">
      <alignment horizontal="center" vertical="center" wrapText="1"/>
      <protection locked="0"/>
    </xf>
    <xf numFmtId="0" fontId="11" fillId="2" borderId="57" xfId="1" applyFont="1" applyFill="1" applyBorder="1" applyAlignment="1" applyProtection="1">
      <alignment horizontal="center" vertical="center" wrapText="1"/>
      <protection locked="0"/>
    </xf>
    <xf numFmtId="0" fontId="11" fillId="2" borderId="3" xfId="1" applyFont="1" applyFill="1" applyBorder="1" applyAlignment="1" applyProtection="1">
      <alignment horizontal="center" vertical="center" wrapText="1"/>
      <protection locked="0"/>
    </xf>
    <xf numFmtId="0" fontId="11" fillId="2" borderId="63" xfId="1" applyFont="1" applyFill="1" applyBorder="1" applyAlignment="1" applyProtection="1">
      <alignment horizontal="center" vertical="center" wrapText="1"/>
      <protection locked="0"/>
    </xf>
    <xf numFmtId="0" fontId="13" fillId="2" borderId="8" xfId="1" applyFont="1" applyFill="1" applyBorder="1" applyAlignment="1" applyProtection="1">
      <alignment horizontal="left" vertical="center" wrapText="1"/>
      <protection locked="0"/>
    </xf>
    <xf numFmtId="0" fontId="13" fillId="2" borderId="9" xfId="1" applyFont="1" applyFill="1" applyBorder="1" applyAlignment="1" applyProtection="1">
      <alignment horizontal="left" vertical="center" wrapText="1"/>
      <protection locked="0"/>
    </xf>
    <xf numFmtId="0" fontId="13" fillId="2" borderId="10" xfId="1" applyFont="1" applyFill="1" applyBorder="1" applyAlignment="1" applyProtection="1">
      <alignment horizontal="left" vertical="center" wrapText="1"/>
      <protection locked="0"/>
    </xf>
    <xf numFmtId="0" fontId="13" fillId="2" borderId="66" xfId="1" applyFont="1" applyFill="1" applyBorder="1" applyAlignment="1" applyProtection="1">
      <alignment horizontal="center" vertical="center" wrapText="1"/>
      <protection locked="0"/>
    </xf>
    <xf numFmtId="0" fontId="13" fillId="2" borderId="58" xfId="1" applyFont="1" applyFill="1" applyBorder="1" applyAlignment="1" applyProtection="1">
      <alignment horizontal="center" vertical="center" wrapText="1"/>
      <protection locked="0"/>
    </xf>
    <xf numFmtId="0" fontId="13" fillId="2" borderId="15" xfId="1" applyFont="1" applyFill="1" applyBorder="1" applyAlignment="1" applyProtection="1">
      <alignment horizontal="left" vertical="center" wrapText="1"/>
      <protection locked="0"/>
    </xf>
    <xf numFmtId="0" fontId="13" fillId="2" borderId="16" xfId="1" applyFont="1" applyFill="1" applyBorder="1" applyAlignment="1" applyProtection="1">
      <alignment horizontal="left" vertical="center" wrapText="1"/>
      <protection locked="0"/>
    </xf>
    <xf numFmtId="0" fontId="13" fillId="2" borderId="17" xfId="1" applyFont="1" applyFill="1" applyBorder="1" applyAlignment="1" applyProtection="1">
      <alignment horizontal="left" vertical="center" wrapText="1"/>
      <protection locked="0"/>
    </xf>
    <xf numFmtId="0" fontId="13" fillId="2" borderId="41" xfId="1" applyFont="1" applyFill="1" applyBorder="1" applyAlignment="1" applyProtection="1">
      <alignment horizontal="left" vertical="center" wrapText="1"/>
      <protection locked="0"/>
    </xf>
    <xf numFmtId="0" fontId="13" fillId="2" borderId="13" xfId="1" applyFont="1" applyFill="1" applyBorder="1" applyAlignment="1" applyProtection="1">
      <alignment horizontal="left" vertical="center" wrapText="1"/>
      <protection locked="0"/>
    </xf>
    <xf numFmtId="0" fontId="13" fillId="2" borderId="14" xfId="1" applyFont="1" applyFill="1" applyBorder="1" applyAlignment="1" applyProtection="1">
      <alignment horizontal="left" vertical="center" wrapText="1"/>
      <protection locked="0"/>
    </xf>
    <xf numFmtId="0" fontId="13" fillId="2" borderId="53" xfId="1" applyFont="1" applyFill="1" applyBorder="1" applyAlignment="1" applyProtection="1">
      <alignment horizontal="left" vertical="center" wrapText="1"/>
      <protection locked="0"/>
    </xf>
    <xf numFmtId="0" fontId="13" fillId="2" borderId="40" xfId="1" applyFont="1" applyFill="1" applyBorder="1" applyAlignment="1" applyProtection="1">
      <alignment horizontal="left" vertical="center" wrapText="1"/>
      <protection locked="0"/>
    </xf>
    <xf numFmtId="0" fontId="13" fillId="2" borderId="36" xfId="1" applyFont="1" applyFill="1" applyBorder="1" applyAlignment="1" applyProtection="1">
      <alignment horizontal="left" vertical="center" wrapText="1"/>
      <protection locked="0"/>
    </xf>
    <xf numFmtId="0" fontId="8" fillId="2" borderId="8"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left" vertical="center" wrapText="1"/>
      <protection locked="0"/>
    </xf>
    <xf numFmtId="0" fontId="7" fillId="2" borderId="66" xfId="0" applyFont="1" applyFill="1" applyBorder="1" applyAlignment="1" applyProtection="1">
      <alignment horizontal="right" vertical="center"/>
      <protection locked="0"/>
    </xf>
    <xf numFmtId="0" fontId="7" fillId="2" borderId="58" xfId="0" applyFont="1" applyFill="1" applyBorder="1" applyAlignment="1" applyProtection="1">
      <alignment horizontal="right" vertical="center"/>
      <protection locked="0"/>
    </xf>
    <xf numFmtId="0" fontId="7" fillId="2" borderId="17" xfId="0" applyFont="1" applyFill="1" applyBorder="1" applyAlignment="1" applyProtection="1">
      <alignment horizontal="left" vertical="center" wrapText="1"/>
      <protection locked="0"/>
    </xf>
    <xf numFmtId="0" fontId="7" fillId="2" borderId="14" xfId="0" applyFont="1" applyFill="1" applyBorder="1" applyAlignment="1" applyProtection="1">
      <alignment horizontal="left" vertical="center" wrapText="1"/>
      <protection locked="0"/>
    </xf>
    <xf numFmtId="0" fontId="8" fillId="2" borderId="8"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3" xfId="0" applyFont="1" applyFill="1" applyBorder="1" applyAlignment="1" applyProtection="1">
      <alignment horizontal="center" vertical="center" wrapText="1"/>
      <protection locked="0"/>
    </xf>
    <xf numFmtId="0" fontId="8" fillId="2" borderId="59" xfId="0" applyFont="1" applyFill="1" applyBorder="1" applyAlignment="1" applyProtection="1">
      <alignment horizontal="center" vertical="center" wrapText="1"/>
      <protection locked="0"/>
    </xf>
    <xf numFmtId="0" fontId="20" fillId="2" borderId="31" xfId="0" applyFont="1" applyFill="1" applyBorder="1" applyAlignment="1">
      <alignment horizontal="center" vertical="center"/>
    </xf>
    <xf numFmtId="0" fontId="20" fillId="2" borderId="22" xfId="0" applyFont="1" applyFill="1" applyBorder="1" applyAlignment="1">
      <alignment horizontal="center" vertical="center"/>
    </xf>
    <xf numFmtId="0" fontId="20" fillId="2" borderId="28" xfId="0" applyFont="1" applyFill="1" applyBorder="1" applyAlignment="1">
      <alignment horizontal="center" vertical="center"/>
    </xf>
    <xf numFmtId="0" fontId="20" fillId="2" borderId="29" xfId="0" applyFont="1" applyFill="1" applyBorder="1" applyAlignment="1">
      <alignment horizontal="center" vertical="center"/>
    </xf>
    <xf numFmtId="0" fontId="11" fillId="5" borderId="38" xfId="0" applyFont="1" applyFill="1" applyBorder="1" applyAlignment="1" applyProtection="1">
      <alignment horizontal="center" vertical="center"/>
      <protection locked="0"/>
    </xf>
    <xf numFmtId="0" fontId="11" fillId="5" borderId="39" xfId="0" applyFont="1" applyFill="1" applyBorder="1" applyAlignment="1" applyProtection="1">
      <alignment horizontal="center" vertical="center"/>
      <protection locked="0"/>
    </xf>
    <xf numFmtId="0" fontId="11" fillId="5" borderId="47" xfId="0" applyFont="1" applyFill="1" applyBorder="1" applyAlignment="1" applyProtection="1">
      <alignment horizontal="center" vertical="center"/>
      <protection locked="0"/>
    </xf>
    <xf numFmtId="0" fontId="5" fillId="2" borderId="38"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38" xfId="0" applyFont="1" applyFill="1" applyBorder="1" applyAlignment="1" applyProtection="1">
      <alignment horizontal="center" vertical="center"/>
      <protection locked="0"/>
    </xf>
    <xf numFmtId="0" fontId="5" fillId="2" borderId="39" xfId="0" applyFont="1" applyFill="1" applyBorder="1" applyAlignment="1" applyProtection="1">
      <alignment horizontal="center" vertical="center"/>
      <protection locked="0"/>
    </xf>
    <xf numFmtId="0" fontId="5" fillId="2" borderId="47" xfId="0" applyFont="1" applyFill="1" applyBorder="1" applyAlignment="1" applyProtection="1">
      <alignment horizontal="center" vertical="center"/>
      <protection locked="0"/>
    </xf>
    <xf numFmtId="0" fontId="29" fillId="2" borderId="22" xfId="0" applyFont="1" applyFill="1" applyBorder="1" applyAlignment="1" applyProtection="1">
      <alignment horizontal="left" vertical="center" wrapText="1"/>
      <protection locked="0"/>
    </xf>
    <xf numFmtId="0" fontId="29" fillId="2" borderId="32" xfId="0" applyFont="1" applyFill="1" applyBorder="1" applyAlignment="1" applyProtection="1">
      <alignment horizontal="left" vertical="center" wrapText="1"/>
      <protection locked="0"/>
    </xf>
    <xf numFmtId="0" fontId="9" fillId="2" borderId="38" xfId="0" applyFont="1" applyFill="1" applyBorder="1" applyAlignment="1" applyProtection="1">
      <alignment horizontal="center" vertical="center"/>
      <protection locked="0"/>
    </xf>
    <xf numFmtId="0" fontId="9" fillId="2" borderId="39" xfId="0" applyFont="1" applyFill="1" applyBorder="1" applyAlignment="1" applyProtection="1">
      <alignment horizontal="center" vertical="center"/>
      <protection locked="0"/>
    </xf>
    <xf numFmtId="0" fontId="9" fillId="2" borderId="47" xfId="0" applyFont="1" applyFill="1" applyBorder="1" applyAlignment="1" applyProtection="1">
      <alignment horizontal="center" vertical="center"/>
      <protection locked="0"/>
    </xf>
    <xf numFmtId="0" fontId="10" fillId="2" borderId="38" xfId="0" applyFont="1" applyFill="1" applyBorder="1" applyAlignment="1" applyProtection="1">
      <alignment horizontal="center" vertical="center" wrapText="1"/>
      <protection locked="0"/>
    </xf>
    <xf numFmtId="0" fontId="10" fillId="2" borderId="39" xfId="0" applyFont="1" applyFill="1" applyBorder="1" applyAlignment="1" applyProtection="1">
      <alignment horizontal="center" vertical="center" wrapText="1"/>
      <protection locked="0"/>
    </xf>
    <xf numFmtId="0" fontId="10" fillId="2" borderId="47" xfId="0" applyFont="1" applyFill="1" applyBorder="1" applyAlignment="1" applyProtection="1">
      <alignment horizontal="center" vertical="center" wrapText="1"/>
      <protection locked="0"/>
    </xf>
    <xf numFmtId="0" fontId="29" fillId="2" borderId="18" xfId="0" applyFont="1" applyFill="1" applyBorder="1" applyAlignment="1" applyProtection="1">
      <alignment horizontal="left" vertical="center" wrapText="1"/>
      <protection locked="0"/>
    </xf>
    <xf numFmtId="0" fontId="29" fillId="2" borderId="25" xfId="0" applyFont="1" applyFill="1" applyBorder="1" applyAlignment="1" applyProtection="1">
      <alignment horizontal="left" vertical="center" wrapText="1"/>
      <protection locked="0"/>
    </xf>
    <xf numFmtId="0" fontId="10" fillId="2" borderId="29"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wrapText="1"/>
      <protection locked="0"/>
    </xf>
    <xf numFmtId="0" fontId="3" fillId="2" borderId="32" xfId="0" applyFont="1" applyFill="1" applyBorder="1" applyAlignment="1" applyProtection="1">
      <alignment horizontal="center" vertical="center" wrapText="1"/>
      <protection locked="0"/>
    </xf>
    <xf numFmtId="0" fontId="3" fillId="2" borderId="29" xfId="0" applyFont="1" applyFill="1" applyBorder="1" applyAlignment="1" applyProtection="1">
      <alignment horizontal="center" vertical="center" wrapText="1"/>
      <protection locked="0"/>
    </xf>
    <xf numFmtId="0" fontId="3" fillId="2" borderId="30" xfId="0" applyFont="1" applyFill="1" applyBorder="1" applyAlignment="1" applyProtection="1">
      <alignment horizontal="center" vertical="center" wrapText="1"/>
      <protection locked="0"/>
    </xf>
    <xf numFmtId="0" fontId="5" fillId="2" borderId="27" xfId="0" applyFont="1" applyFill="1" applyBorder="1" applyAlignment="1" applyProtection="1">
      <alignment horizontal="center" vertical="center" wrapText="1"/>
      <protection locked="0"/>
    </xf>
    <xf numFmtId="0" fontId="5" fillId="2" borderId="33" xfId="0" applyFont="1" applyFill="1" applyBorder="1" applyAlignment="1" applyProtection="1">
      <alignment horizontal="center" vertical="center" wrapText="1"/>
      <protection locked="0"/>
    </xf>
    <xf numFmtId="0" fontId="10" fillId="2" borderId="67" xfId="0" applyFont="1" applyFill="1" applyBorder="1" applyAlignment="1" applyProtection="1">
      <alignment horizontal="center" vertical="center" wrapText="1"/>
      <protection locked="0"/>
    </xf>
    <xf numFmtId="0" fontId="10" fillId="2" borderId="38" xfId="0" applyFont="1" applyFill="1" applyBorder="1" applyAlignment="1">
      <alignment horizontal="center" vertical="center" wrapText="1"/>
    </xf>
    <xf numFmtId="0" fontId="10" fillId="2" borderId="39" xfId="0" applyFont="1" applyFill="1" applyBorder="1" applyAlignment="1">
      <alignment horizontal="center" vertical="center" wrapText="1"/>
    </xf>
    <xf numFmtId="0" fontId="10" fillId="2" borderId="4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7" xfId="0" applyFont="1" applyFill="1" applyBorder="1" applyAlignment="1">
      <alignment horizontal="center" vertical="center" wrapText="1"/>
    </xf>
  </cellXfs>
  <cellStyles count="3">
    <cellStyle name="Normal" xfId="0" builtinId="0"/>
    <cellStyle name="Normal 2" xfId="1" xr:uid="{00000000-0005-0000-0000-000001000000}"/>
    <cellStyle name="Percent" xfId="2" builtinId="5"/>
  </cellStyles>
  <dxfs count="21">
    <dxf>
      <fill>
        <patternFill>
          <bgColor theme="8" tint="0.59996337778862885"/>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lor theme="1"/>
      </font>
      <fill>
        <patternFill>
          <bgColor theme="4" tint="0.79998168889431442"/>
        </patternFill>
      </fill>
    </dxf>
    <dxf>
      <font>
        <color rgb="FF9C0006"/>
      </font>
      <fill>
        <patternFill>
          <bgColor rgb="FFFFC7CE"/>
        </patternFill>
      </fill>
    </dxf>
    <dxf>
      <font>
        <color theme="1"/>
      </font>
      <fill>
        <patternFill>
          <bgColor theme="4" tint="0.79998168889431442"/>
        </patternFill>
      </fill>
    </dxf>
    <dxf>
      <font>
        <color rgb="FF9C0006"/>
      </font>
      <fill>
        <patternFill>
          <bgColor rgb="FFFFC7CE"/>
        </patternFill>
      </fill>
    </dxf>
    <dxf>
      <font>
        <color theme="1"/>
      </font>
      <fill>
        <patternFill>
          <bgColor theme="4" tint="0.79998168889431442"/>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auto="1"/>
      </font>
      <fill>
        <patternFill>
          <bgColor theme="3" tint="0.79998168889431442"/>
        </patternFill>
      </fill>
    </dxf>
    <dxf>
      <font>
        <condense val="0"/>
        <extend val="0"/>
        <color rgb="FF9C0006"/>
      </font>
      <fill>
        <patternFill>
          <bgColor rgb="FFFFC7CE"/>
        </patternFill>
      </fill>
    </dxf>
    <dxf>
      <font>
        <color auto="1"/>
      </font>
      <fill>
        <patternFill>
          <bgColor theme="3" tint="0.79998168889431442"/>
        </patternFill>
      </fill>
    </dxf>
    <dxf>
      <font>
        <condense val="0"/>
        <extend val="0"/>
        <color rgb="FF9C0006"/>
      </font>
      <fill>
        <patternFill>
          <bgColor rgb="FFFFC7CE"/>
        </patternFill>
      </fill>
    </dxf>
  </dxfs>
  <tableStyles count="0" defaultTableStyle="TableStyleMedium9" defaultPivotStyle="PivotStyleLight16"/>
  <colors>
    <mruColors>
      <color rgb="FFFFFFCC"/>
      <color rgb="FFD8FEFE"/>
      <color rgb="FF6699FF"/>
      <color rgb="FF34B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enovo\Dropbox\ADR%20SV\GHID_3_STIMULAREA%20CERERII%20INTREPRINDERILOR%20PENTRU%20INOVARE\LUCRU\Model%20J%20-%20Macheta%20financiara_v.3_18.11.2023.xlsx" TargetMode="External"/><Relationship Id="rId1" Type="http://schemas.openxmlformats.org/officeDocument/2006/relationships/externalLinkPath" Target="file:///C:\Users\Lenovo\Dropbox\ADR%20SV\GHID_3_STIMULAREA%20CERERII%20INTREPRINDERILOR%20PENTRU%20INOVARE\LUCRU\Model%20J%20-%20Macheta%20financiara_v.3_18.1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dateadr\Users\User\Dropbox\GHIDURI%20POR%20ADR%20NV\LUCRU\GHID%20131%20A\LUCRU%202%20-%20Primit%2007%20iulie\11.07.2022%20GHID%20131.A\Anexa%201.5.a_Macheta%20financiara_Ghid%20131.A_11.07%202022.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Lenovo\Dropbox\ADR%20NV\CONTRACT%202023\ADR%20NV_13%20machete\4_131.B_crestarea%20competitivitatii\Predate_10.08.2023\Anexa%20III.4_Macheta%20financiara_Ghid%20131.B_v.1_AA_10.08.2023_simulare.xlsx" TargetMode="External"/><Relationship Id="rId1" Type="http://schemas.openxmlformats.org/officeDocument/2006/relationships/externalLinkPath" Target="file:///C:\Users\Lenovo\Dropbox\ADR%20NV\CONTRACT%202023\ADR%20NV_13%20machete\4_131.B_crestarea%20competitivitatii\Predate_10.08.2023\Anexa%20III.4_Macheta%20financiara_Ghid%20131.B_v.1_AA_10.08.2023_simular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v\dateadr\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 INSTRUCTIUNI"/>
      <sheetName val="1 BILANT"/>
      <sheetName val="2 DIFICULTATE "/>
      <sheetName val="3 BUGETUL PROIECTULUI"/>
      <sheetName val="Foaie1"/>
      <sheetName val="4 SUSTENABILITATE FINANCIARA"/>
      <sheetName val="5 INDICATORI"/>
    </sheetNames>
    <sheetDataSet>
      <sheetData sheetId="0">
        <row r="22">
          <cell r="H22">
            <v>4.95</v>
          </cell>
        </row>
      </sheetData>
      <sheetData sheetId="1">
        <row r="43">
          <cell r="G43">
            <v>0</v>
          </cell>
        </row>
      </sheetData>
      <sheetData sheetId="2" refreshError="1"/>
      <sheetData sheetId="3" refreshError="1"/>
      <sheetData sheetId="4" refreshError="1"/>
      <sheetData sheetId="5">
        <row r="116">
          <cell r="E116">
            <v>10</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uget cerere"/>
      <sheetName val="3-Analiza financiara"/>
      <sheetName val="4-Rezumat indicatori"/>
      <sheetName val="Foaie1"/>
      <sheetName val="5-Intreprinderi in dificultate"/>
      <sheetName val="6-Imobilizari"/>
    </sheetNames>
    <sheetDataSet>
      <sheetData sheetId="0" refreshError="1"/>
      <sheetData sheetId="1"/>
      <sheetData sheetId="2"/>
      <sheetData sheetId="3"/>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T76"/>
  <sheetViews>
    <sheetView topLeftCell="A13" zoomScale="82" zoomScaleNormal="82" workbookViewId="0">
      <selection activeCell="M23" sqref="M23"/>
    </sheetView>
  </sheetViews>
  <sheetFormatPr defaultColWidth="8.88671875" defaultRowHeight="11.4" x14ac:dyDescent="0.2"/>
  <cols>
    <col min="1" max="1" width="5.88671875" style="72" customWidth="1"/>
    <col min="2" max="3" width="3.88671875" style="72" customWidth="1"/>
    <col min="4" max="4" width="17.5546875" style="72" customWidth="1"/>
    <col min="5" max="5" width="13.44140625" style="72" customWidth="1"/>
    <col min="6" max="6" width="10.44140625" style="72" customWidth="1"/>
    <col min="7" max="7" width="8.88671875" style="72"/>
    <col min="8" max="8" width="12" style="72" bestFit="1" customWidth="1"/>
    <col min="9" max="11" width="8.88671875" style="72"/>
    <col min="12" max="12" width="11.33203125" style="72" customWidth="1"/>
    <col min="13" max="13" width="8.33203125" style="72" customWidth="1"/>
    <col min="14" max="14" width="10.6640625" style="72" customWidth="1"/>
    <col min="15" max="19" width="8.88671875" style="72"/>
    <col min="20" max="20" width="4.88671875" style="72" customWidth="1"/>
    <col min="21" max="23" width="8.88671875" style="72"/>
    <col min="24" max="24" width="11.5546875" style="72" customWidth="1"/>
    <col min="25" max="16384" width="8.88671875" style="72"/>
  </cols>
  <sheetData>
    <row r="3" spans="2:20" ht="12" thickBot="1" x14ac:dyDescent="0.25">
      <c r="B3" s="71"/>
      <c r="C3" s="71"/>
      <c r="D3" s="71"/>
      <c r="E3" s="71"/>
      <c r="F3" s="71"/>
      <c r="G3" s="71"/>
      <c r="H3" s="71"/>
      <c r="I3" s="71"/>
      <c r="J3" s="71"/>
      <c r="K3" s="71"/>
      <c r="L3" s="71"/>
      <c r="M3" s="71"/>
      <c r="N3" s="71"/>
      <c r="O3" s="71"/>
      <c r="P3" s="71"/>
      <c r="Q3" s="71"/>
      <c r="R3" s="71"/>
      <c r="S3" s="71"/>
      <c r="T3" s="71"/>
    </row>
    <row r="4" spans="2:20" s="57" customFormat="1" ht="30" customHeight="1" thickBot="1" x14ac:dyDescent="0.35">
      <c r="B4" s="236"/>
      <c r="C4" s="236"/>
      <c r="D4" s="362" t="s">
        <v>38</v>
      </c>
      <c r="E4" s="363"/>
      <c r="F4" s="363"/>
      <c r="G4" s="363"/>
      <c r="H4" s="364"/>
      <c r="I4" s="236"/>
      <c r="J4" s="236"/>
      <c r="K4" s="236"/>
      <c r="L4" s="236"/>
      <c r="M4" s="236"/>
      <c r="N4" s="236"/>
      <c r="O4" s="236"/>
      <c r="P4" s="236"/>
      <c r="Q4" s="236"/>
      <c r="R4" s="236"/>
      <c r="S4" s="236"/>
      <c r="T4" s="236"/>
    </row>
    <row r="5" spans="2:20" x14ac:dyDescent="0.2">
      <c r="B5" s="238"/>
      <c r="C5" s="238"/>
      <c r="D5" s="238"/>
      <c r="E5" s="238"/>
      <c r="F5" s="238"/>
      <c r="G5" s="238"/>
      <c r="H5" s="238"/>
      <c r="I5" s="238"/>
      <c r="J5" s="238"/>
      <c r="K5" s="238"/>
      <c r="L5" s="238"/>
      <c r="M5" s="238"/>
      <c r="N5" s="238"/>
      <c r="O5" s="238"/>
      <c r="P5" s="238"/>
      <c r="Q5" s="238"/>
      <c r="R5" s="238"/>
      <c r="S5" s="238"/>
      <c r="T5" s="238"/>
    </row>
    <row r="6" spans="2:20" s="57" customFormat="1" ht="21" customHeight="1" x14ac:dyDescent="0.3">
      <c r="B6" s="236"/>
      <c r="C6" s="239" t="s">
        <v>275</v>
      </c>
      <c r="D6" s="240" t="s">
        <v>271</v>
      </c>
      <c r="E6" s="241"/>
      <c r="F6" s="241"/>
      <c r="G6" s="241"/>
      <c r="H6" s="241"/>
      <c r="I6" s="241"/>
      <c r="J6" s="241"/>
      <c r="K6" s="241"/>
      <c r="L6" s="241"/>
      <c r="M6" s="242"/>
      <c r="N6" s="241"/>
      <c r="O6" s="241"/>
      <c r="P6" s="241"/>
      <c r="Q6" s="241"/>
      <c r="R6" s="241"/>
      <c r="S6" s="241"/>
      <c r="T6" s="236"/>
    </row>
    <row r="7" spans="2:20" s="57" customFormat="1" ht="7.8" customHeight="1" x14ac:dyDescent="0.3">
      <c r="B7" s="236"/>
      <c r="C7" s="239"/>
      <c r="D7" s="240"/>
      <c r="E7" s="241"/>
      <c r="F7" s="241"/>
      <c r="G7" s="241"/>
      <c r="H7" s="241"/>
      <c r="I7" s="241"/>
      <c r="J7" s="241"/>
      <c r="K7" s="241"/>
      <c r="L7" s="241"/>
      <c r="M7" s="241"/>
      <c r="N7" s="241"/>
      <c r="O7" s="241"/>
      <c r="P7" s="241"/>
      <c r="Q7" s="241"/>
      <c r="R7" s="241"/>
      <c r="S7" s="241"/>
      <c r="T7" s="236"/>
    </row>
    <row r="8" spans="2:20" s="57" customFormat="1" ht="21.6" customHeight="1" x14ac:dyDescent="0.3">
      <c r="B8" s="236"/>
      <c r="C8" s="239" t="s">
        <v>276</v>
      </c>
      <c r="D8" s="240" t="s">
        <v>281</v>
      </c>
      <c r="E8" s="241"/>
      <c r="F8" s="241"/>
      <c r="G8" s="241"/>
      <c r="H8" s="241"/>
      <c r="I8" s="241"/>
      <c r="J8" s="241"/>
      <c r="K8" s="241"/>
      <c r="L8" s="241"/>
      <c r="M8" s="243"/>
      <c r="N8" s="241"/>
      <c r="O8" s="241"/>
      <c r="P8" s="241"/>
      <c r="Q8" s="241"/>
      <c r="R8" s="241"/>
      <c r="S8" s="241"/>
      <c r="T8" s="236"/>
    </row>
    <row r="9" spans="2:20" s="57" customFormat="1" ht="7.8" customHeight="1" x14ac:dyDescent="0.3">
      <c r="B9" s="236"/>
      <c r="C9" s="239"/>
      <c r="D9" s="240"/>
      <c r="E9" s="241"/>
      <c r="F9" s="241"/>
      <c r="G9" s="241"/>
      <c r="H9" s="241"/>
      <c r="I9" s="241"/>
      <c r="J9" s="241"/>
      <c r="K9" s="241"/>
      <c r="L9" s="241"/>
      <c r="M9" s="241"/>
      <c r="N9" s="241"/>
      <c r="O9" s="241"/>
      <c r="P9" s="241"/>
      <c r="Q9" s="241"/>
      <c r="R9" s="241"/>
      <c r="S9" s="241"/>
      <c r="T9" s="236"/>
    </row>
    <row r="10" spans="2:20" s="57" customFormat="1" ht="20.399999999999999" customHeight="1" x14ac:dyDescent="0.3">
      <c r="B10" s="236"/>
      <c r="C10" s="239" t="s">
        <v>277</v>
      </c>
      <c r="D10" s="240" t="s">
        <v>272</v>
      </c>
      <c r="E10" s="241"/>
      <c r="F10" s="241"/>
      <c r="G10" s="241"/>
      <c r="H10" s="241"/>
      <c r="I10" s="241"/>
      <c r="J10" s="241"/>
      <c r="K10" s="241"/>
      <c r="L10" s="241"/>
      <c r="M10" s="244"/>
      <c r="N10" s="241"/>
      <c r="O10" s="241"/>
      <c r="P10" s="241"/>
      <c r="Q10" s="241"/>
      <c r="R10" s="241"/>
      <c r="S10" s="241"/>
      <c r="T10" s="236"/>
    </row>
    <row r="11" spans="2:20" s="57" customFormat="1" x14ac:dyDescent="0.3">
      <c r="B11" s="236"/>
      <c r="C11" s="351" t="s">
        <v>278</v>
      </c>
      <c r="D11" s="365" t="s">
        <v>273</v>
      </c>
      <c r="E11" s="365"/>
      <c r="F11" s="365"/>
      <c r="G11" s="365"/>
      <c r="H11" s="365"/>
      <c r="I11" s="365"/>
      <c r="J11" s="365"/>
      <c r="K11" s="365"/>
      <c r="L11" s="365"/>
      <c r="M11" s="365"/>
      <c r="N11" s="365"/>
      <c r="O11" s="365"/>
      <c r="P11" s="365"/>
      <c r="Q11" s="365"/>
      <c r="R11" s="365"/>
      <c r="S11" s="365"/>
      <c r="T11" s="236"/>
    </row>
    <row r="12" spans="2:20" s="57" customFormat="1" x14ac:dyDescent="0.3">
      <c r="B12" s="236"/>
      <c r="C12" s="351"/>
      <c r="D12" s="365"/>
      <c r="E12" s="365"/>
      <c r="F12" s="365"/>
      <c r="G12" s="365"/>
      <c r="H12" s="365"/>
      <c r="I12" s="365"/>
      <c r="J12" s="365"/>
      <c r="K12" s="365"/>
      <c r="L12" s="365"/>
      <c r="M12" s="365"/>
      <c r="N12" s="365"/>
      <c r="O12" s="365"/>
      <c r="P12" s="365"/>
      <c r="Q12" s="365"/>
      <c r="R12" s="365"/>
      <c r="S12" s="365"/>
      <c r="T12" s="236"/>
    </row>
    <row r="13" spans="2:20" s="57" customFormat="1" ht="12.6" customHeight="1" x14ac:dyDescent="0.3">
      <c r="B13" s="236"/>
      <c r="C13" s="351"/>
      <c r="D13" s="365"/>
      <c r="E13" s="365"/>
      <c r="F13" s="365"/>
      <c r="G13" s="365"/>
      <c r="H13" s="365"/>
      <c r="I13" s="365"/>
      <c r="J13" s="365"/>
      <c r="K13" s="365"/>
      <c r="L13" s="365"/>
      <c r="M13" s="365"/>
      <c r="N13" s="365"/>
      <c r="O13" s="365"/>
      <c r="P13" s="365"/>
      <c r="Q13" s="365"/>
      <c r="R13" s="365"/>
      <c r="S13" s="365"/>
      <c r="T13" s="236"/>
    </row>
    <row r="14" spans="2:20" s="57" customFormat="1" ht="7.2" customHeight="1" x14ac:dyDescent="0.3">
      <c r="B14" s="236"/>
      <c r="C14" s="245"/>
      <c r="D14" s="246"/>
      <c r="E14" s="246"/>
      <c r="F14" s="246"/>
      <c r="G14" s="246"/>
      <c r="H14" s="246"/>
      <c r="I14" s="246"/>
      <c r="J14" s="246"/>
      <c r="K14" s="246"/>
      <c r="L14" s="246"/>
      <c r="M14" s="246"/>
      <c r="N14" s="246"/>
      <c r="O14" s="246"/>
      <c r="P14" s="246"/>
      <c r="Q14" s="246"/>
      <c r="R14" s="246"/>
      <c r="S14" s="246"/>
      <c r="T14" s="236"/>
    </row>
    <row r="15" spans="2:20" s="57" customFormat="1" x14ac:dyDescent="0.3">
      <c r="B15" s="236"/>
      <c r="C15" s="351" t="s">
        <v>279</v>
      </c>
      <c r="D15" s="365" t="s">
        <v>274</v>
      </c>
      <c r="E15" s="365"/>
      <c r="F15" s="365"/>
      <c r="G15" s="365"/>
      <c r="H15" s="365"/>
      <c r="I15" s="365"/>
      <c r="J15" s="365"/>
      <c r="K15" s="365"/>
      <c r="L15" s="365"/>
      <c r="M15" s="365"/>
      <c r="N15" s="365"/>
      <c r="O15" s="365"/>
      <c r="P15" s="365"/>
      <c r="Q15" s="365"/>
      <c r="R15" s="365"/>
      <c r="S15" s="365"/>
      <c r="T15" s="236"/>
    </row>
    <row r="16" spans="2:20" s="57" customFormat="1" ht="14.4" customHeight="1" x14ac:dyDescent="0.3">
      <c r="B16" s="236"/>
      <c r="C16" s="351"/>
      <c r="D16" s="365"/>
      <c r="E16" s="365"/>
      <c r="F16" s="365"/>
      <c r="G16" s="365"/>
      <c r="H16" s="365"/>
      <c r="I16" s="365"/>
      <c r="J16" s="365"/>
      <c r="K16" s="365"/>
      <c r="L16" s="365"/>
      <c r="M16" s="365"/>
      <c r="N16" s="365"/>
      <c r="O16" s="365"/>
      <c r="P16" s="365"/>
      <c r="Q16" s="365"/>
      <c r="R16" s="365"/>
      <c r="S16" s="365"/>
      <c r="T16" s="236"/>
    </row>
    <row r="17" spans="2:20" ht="19.2" customHeight="1" x14ac:dyDescent="0.2">
      <c r="B17" s="238"/>
      <c r="C17" s="238"/>
      <c r="D17" s="238"/>
      <c r="E17" s="238"/>
      <c r="F17" s="238"/>
      <c r="G17" s="238"/>
      <c r="H17" s="238"/>
      <c r="I17" s="238"/>
      <c r="J17" s="238"/>
      <c r="K17" s="238"/>
      <c r="L17" s="238"/>
      <c r="M17" s="238"/>
      <c r="N17" s="238"/>
      <c r="O17" s="238"/>
      <c r="P17" s="238"/>
      <c r="Q17" s="238"/>
      <c r="R17" s="238"/>
      <c r="S17" s="238"/>
      <c r="T17" s="238"/>
    </row>
    <row r="19" spans="2:20" ht="12" thickBot="1" x14ac:dyDescent="0.25">
      <c r="B19" s="71"/>
      <c r="C19" s="71"/>
      <c r="D19" s="71"/>
      <c r="E19" s="71"/>
      <c r="F19" s="71"/>
      <c r="G19" s="71"/>
      <c r="H19" s="71"/>
      <c r="I19" s="71"/>
      <c r="J19" s="71"/>
      <c r="K19" s="71"/>
      <c r="L19" s="71"/>
      <c r="M19" s="71"/>
      <c r="N19" s="71"/>
      <c r="O19" s="71"/>
      <c r="P19" s="71"/>
      <c r="Q19" s="71"/>
      <c r="R19" s="71"/>
      <c r="S19" s="71"/>
      <c r="T19" s="71"/>
    </row>
    <row r="20" spans="2:20" s="57" customFormat="1" ht="30" customHeight="1" thickBot="1" x14ac:dyDescent="0.35">
      <c r="B20" s="235"/>
      <c r="C20" s="235"/>
      <c r="D20" s="369" t="s">
        <v>270</v>
      </c>
      <c r="E20" s="370"/>
      <c r="F20" s="370"/>
      <c r="G20" s="370"/>
      <c r="H20" s="371"/>
      <c r="I20" s="235"/>
      <c r="J20" s="235"/>
      <c r="K20" s="235"/>
      <c r="L20" s="235"/>
      <c r="M20" s="235"/>
      <c r="N20" s="235"/>
      <c r="O20" s="235"/>
      <c r="P20" s="235"/>
      <c r="Q20" s="235"/>
      <c r="R20" s="235"/>
      <c r="S20" s="235"/>
      <c r="T20" s="235"/>
    </row>
    <row r="21" spans="2:20" ht="12" thickBot="1" x14ac:dyDescent="0.25">
      <c r="B21" s="71"/>
      <c r="C21" s="71"/>
      <c r="D21" s="71"/>
      <c r="E21" s="71"/>
      <c r="F21" s="71"/>
      <c r="G21" s="71"/>
      <c r="H21" s="71"/>
      <c r="I21" s="71"/>
      <c r="J21" s="71"/>
      <c r="K21" s="71"/>
      <c r="L21" s="71"/>
      <c r="M21" s="71"/>
      <c r="N21" s="71"/>
      <c r="O21" s="71"/>
      <c r="P21" s="71"/>
      <c r="Q21" s="71"/>
      <c r="R21" s="71"/>
      <c r="S21" s="71"/>
      <c r="T21" s="71"/>
    </row>
    <row r="22" spans="2:20" ht="23.4" customHeight="1" thickBot="1" x14ac:dyDescent="0.25">
      <c r="B22" s="71"/>
      <c r="C22" s="73" t="s">
        <v>275</v>
      </c>
      <c r="D22" s="57" t="s">
        <v>106</v>
      </c>
      <c r="E22" s="57"/>
      <c r="F22" s="57"/>
      <c r="G22" s="57"/>
      <c r="H22" s="74">
        <v>4.95</v>
      </c>
      <c r="I22" s="57"/>
      <c r="J22" s="57"/>
      <c r="L22" s="57"/>
      <c r="M22" s="57"/>
      <c r="N22" s="57"/>
      <c r="O22" s="57"/>
      <c r="P22" s="57"/>
      <c r="Q22" s="57"/>
      <c r="R22" s="57"/>
      <c r="S22" s="57"/>
      <c r="T22" s="71"/>
    </row>
    <row r="23" spans="2:20" ht="9" customHeight="1" thickBot="1" x14ac:dyDescent="0.25">
      <c r="B23" s="71"/>
      <c r="C23" s="73"/>
      <c r="D23" s="57"/>
      <c r="E23" s="57"/>
      <c r="F23" s="57"/>
      <c r="G23" s="57"/>
      <c r="H23" s="57"/>
      <c r="I23" s="57"/>
      <c r="J23" s="57"/>
      <c r="L23" s="57"/>
      <c r="M23" s="57"/>
      <c r="N23" s="57"/>
      <c r="O23" s="57"/>
      <c r="P23" s="57"/>
      <c r="Q23" s="57"/>
      <c r="R23" s="57"/>
      <c r="S23" s="57"/>
      <c r="T23" s="71"/>
    </row>
    <row r="24" spans="2:20" ht="25.8" customHeight="1" thickBot="1" x14ac:dyDescent="0.25">
      <c r="B24" s="71"/>
      <c r="C24" s="73" t="s">
        <v>276</v>
      </c>
      <c r="D24" s="57" t="s">
        <v>407</v>
      </c>
      <c r="E24" s="57"/>
      <c r="F24" s="57"/>
      <c r="G24" s="57"/>
      <c r="H24" s="184">
        <v>45292</v>
      </c>
      <c r="J24" s="57"/>
      <c r="L24" s="57"/>
      <c r="M24" s="57"/>
      <c r="Q24" s="57"/>
      <c r="R24" s="57"/>
      <c r="S24" s="57"/>
      <c r="T24" s="71"/>
    </row>
    <row r="25" spans="2:20" ht="10.199999999999999" customHeight="1" thickBot="1" x14ac:dyDescent="0.25">
      <c r="B25" s="71"/>
      <c r="C25" s="73"/>
      <c r="D25" s="57"/>
      <c r="E25" s="57"/>
      <c r="F25" s="57"/>
      <c r="G25" s="57"/>
      <c r="H25" s="57"/>
      <c r="J25" s="57"/>
      <c r="L25" s="57"/>
      <c r="M25" s="57"/>
      <c r="Q25" s="57"/>
      <c r="R25" s="57"/>
      <c r="S25" s="57"/>
      <c r="T25" s="71"/>
    </row>
    <row r="26" spans="2:20" ht="19.95" customHeight="1" thickBot="1" x14ac:dyDescent="0.25">
      <c r="B26" s="71"/>
      <c r="C26" s="73" t="s">
        <v>409</v>
      </c>
      <c r="D26" s="57" t="s">
        <v>408</v>
      </c>
      <c r="E26" s="57"/>
      <c r="F26" s="57"/>
      <c r="G26" s="57"/>
      <c r="H26" s="57"/>
      <c r="J26" s="185">
        <v>24</v>
      </c>
      <c r="L26" s="57"/>
      <c r="M26" s="57"/>
      <c r="Q26" s="57"/>
      <c r="R26" s="57"/>
      <c r="S26" s="57"/>
      <c r="T26" s="71"/>
    </row>
    <row r="27" spans="2:20" ht="5.4" customHeight="1" x14ac:dyDescent="0.2">
      <c r="B27" s="71"/>
      <c r="D27" s="57"/>
      <c r="E27" s="57"/>
      <c r="F27" s="57"/>
      <c r="G27" s="57"/>
      <c r="H27" s="57"/>
      <c r="J27" s="57"/>
      <c r="L27" s="57"/>
      <c r="M27" s="57"/>
      <c r="Q27" s="57"/>
      <c r="R27" s="57"/>
      <c r="S27" s="57"/>
      <c r="T27" s="71"/>
    </row>
    <row r="28" spans="2:20" ht="17.399999999999999" customHeight="1" x14ac:dyDescent="0.2">
      <c r="B28" s="71"/>
      <c r="C28" s="71"/>
      <c r="D28" s="71"/>
      <c r="E28" s="71"/>
      <c r="F28" s="71"/>
      <c r="G28" s="71"/>
      <c r="H28" s="71"/>
      <c r="I28" s="71"/>
      <c r="J28" s="71"/>
      <c r="K28" s="71"/>
      <c r="L28" s="71"/>
      <c r="M28" s="71"/>
      <c r="N28" s="71"/>
      <c r="O28" s="71"/>
      <c r="P28" s="71"/>
      <c r="Q28" s="71"/>
      <c r="R28" s="71"/>
      <c r="S28" s="71"/>
      <c r="T28" s="71"/>
    </row>
    <row r="29" spans="2:20" x14ac:dyDescent="0.2">
      <c r="E29" s="57"/>
      <c r="F29" s="57"/>
      <c r="G29" s="57"/>
      <c r="H29" s="57"/>
      <c r="I29" s="57"/>
      <c r="J29" s="57"/>
      <c r="K29" s="57"/>
      <c r="L29" s="57"/>
      <c r="M29" s="57"/>
      <c r="N29" s="57"/>
      <c r="O29" s="57"/>
      <c r="P29" s="57"/>
      <c r="Q29" s="57"/>
      <c r="R29" s="57"/>
      <c r="S29" s="57"/>
    </row>
    <row r="30" spans="2:20" ht="12" thickBot="1" x14ac:dyDescent="0.25">
      <c r="B30" s="71"/>
      <c r="C30" s="238"/>
      <c r="D30" s="238"/>
      <c r="E30" s="238"/>
      <c r="F30" s="238"/>
      <c r="G30" s="238"/>
      <c r="H30" s="238"/>
      <c r="I30" s="238"/>
      <c r="J30" s="238"/>
      <c r="K30" s="238"/>
      <c r="L30" s="238"/>
      <c r="M30" s="238"/>
      <c r="N30" s="238"/>
      <c r="O30" s="238"/>
      <c r="P30" s="238"/>
      <c r="Q30" s="238"/>
      <c r="R30" s="238"/>
      <c r="S30" s="238"/>
      <c r="T30" s="238"/>
    </row>
    <row r="31" spans="2:20" ht="30" customHeight="1" thickBot="1" x14ac:dyDescent="0.25">
      <c r="B31" s="235"/>
      <c r="C31" s="236"/>
      <c r="D31" s="366" t="s">
        <v>280</v>
      </c>
      <c r="E31" s="367"/>
      <c r="F31" s="367"/>
      <c r="G31" s="367"/>
      <c r="H31" s="368"/>
      <c r="I31" s="236"/>
      <c r="J31" s="236"/>
      <c r="K31" s="236"/>
      <c r="L31" s="236"/>
      <c r="M31" s="236"/>
      <c r="N31" s="236"/>
      <c r="O31" s="236"/>
      <c r="P31" s="236"/>
      <c r="Q31" s="236"/>
      <c r="R31" s="236"/>
      <c r="S31" s="236"/>
      <c r="T31" s="236"/>
    </row>
    <row r="32" spans="2:20" x14ac:dyDescent="0.2">
      <c r="B32" s="71"/>
      <c r="C32" s="238"/>
      <c r="D32" s="238"/>
      <c r="E32" s="238"/>
      <c r="F32" s="238"/>
      <c r="G32" s="238"/>
      <c r="H32" s="238"/>
      <c r="I32" s="238"/>
      <c r="J32" s="238"/>
      <c r="K32" s="238"/>
      <c r="L32" s="238"/>
      <c r="M32" s="238"/>
      <c r="N32" s="238"/>
      <c r="O32" s="238"/>
      <c r="P32" s="238"/>
      <c r="Q32" s="238"/>
      <c r="R32" s="238"/>
      <c r="S32" s="238"/>
      <c r="T32" s="238"/>
    </row>
    <row r="33" spans="2:20" ht="19.95" customHeight="1" x14ac:dyDescent="0.2">
      <c r="B33" s="71"/>
      <c r="C33" s="239" t="s">
        <v>275</v>
      </c>
      <c r="D33" s="352" t="s">
        <v>422</v>
      </c>
      <c r="E33" s="353"/>
      <c r="F33" s="353"/>
      <c r="G33" s="354"/>
      <c r="H33" s="241"/>
      <c r="I33" s="355" t="s">
        <v>429</v>
      </c>
      <c r="J33" s="356"/>
      <c r="K33" s="356"/>
      <c r="L33" s="356"/>
      <c r="M33" s="356"/>
      <c r="N33" s="356"/>
      <c r="O33" s="356"/>
      <c r="P33" s="356"/>
      <c r="Q33" s="356"/>
      <c r="R33" s="356"/>
      <c r="S33" s="357"/>
      <c r="T33" s="238"/>
    </row>
    <row r="34" spans="2:20" ht="19.95" customHeight="1" x14ac:dyDescent="0.2">
      <c r="B34" s="71"/>
      <c r="C34" s="247"/>
      <c r="D34" s="247"/>
      <c r="E34" s="247"/>
      <c r="F34" s="247"/>
      <c r="G34" s="247"/>
      <c r="H34" s="247"/>
      <c r="I34" s="247"/>
      <c r="J34" s="247"/>
      <c r="K34" s="247"/>
      <c r="L34" s="247"/>
      <c r="M34" s="247"/>
      <c r="N34" s="247"/>
      <c r="O34" s="247"/>
      <c r="P34" s="247"/>
      <c r="Q34" s="247"/>
      <c r="R34" s="247"/>
      <c r="S34" s="247"/>
      <c r="T34" s="238"/>
    </row>
    <row r="35" spans="2:20" ht="23.4" customHeight="1" x14ac:dyDescent="0.2">
      <c r="B35" s="71"/>
      <c r="C35" s="239" t="s">
        <v>276</v>
      </c>
      <c r="D35" s="358" t="s">
        <v>424</v>
      </c>
      <c r="E35" s="359"/>
      <c r="F35" s="359"/>
      <c r="G35" s="360"/>
      <c r="H35" s="241"/>
      <c r="I35" s="361" t="s">
        <v>423</v>
      </c>
      <c r="J35" s="361"/>
      <c r="K35" s="361"/>
      <c r="L35" s="361"/>
      <c r="M35" s="361"/>
      <c r="N35" s="361"/>
      <c r="O35" s="361"/>
      <c r="P35" s="361"/>
      <c r="Q35" s="361"/>
      <c r="R35" s="361"/>
      <c r="S35" s="361"/>
      <c r="T35" s="238"/>
    </row>
    <row r="36" spans="2:20" ht="19.95" customHeight="1" x14ac:dyDescent="0.2">
      <c r="B36" s="71"/>
      <c r="C36" s="247"/>
      <c r="D36" s="247"/>
      <c r="E36" s="247"/>
      <c r="F36" s="247"/>
      <c r="G36" s="247"/>
      <c r="H36" s="247"/>
      <c r="I36" s="247"/>
      <c r="J36" s="247"/>
      <c r="K36" s="247"/>
      <c r="L36" s="247"/>
      <c r="M36" s="247"/>
      <c r="N36" s="247"/>
      <c r="O36" s="247"/>
      <c r="P36" s="247"/>
      <c r="Q36" s="247"/>
      <c r="R36" s="247"/>
      <c r="S36" s="247"/>
      <c r="T36" s="238"/>
    </row>
    <row r="37" spans="2:20" ht="22.8" customHeight="1" x14ac:dyDescent="0.2">
      <c r="B37" s="71"/>
      <c r="C37" s="239" t="s">
        <v>277</v>
      </c>
      <c r="D37" s="352" t="s">
        <v>425</v>
      </c>
      <c r="E37" s="353"/>
      <c r="F37" s="353"/>
      <c r="G37" s="354"/>
      <c r="H37" s="247"/>
      <c r="I37" s="372" t="s">
        <v>427</v>
      </c>
      <c r="J37" s="373"/>
      <c r="K37" s="373"/>
      <c r="L37" s="373"/>
      <c r="M37" s="373"/>
      <c r="N37" s="373"/>
      <c r="O37" s="373"/>
      <c r="P37" s="373"/>
      <c r="Q37" s="373"/>
      <c r="R37" s="373"/>
      <c r="S37" s="374"/>
      <c r="T37" s="238"/>
    </row>
    <row r="38" spans="2:20" ht="19.95" customHeight="1" x14ac:dyDescent="0.2">
      <c r="B38" s="71"/>
      <c r="C38" s="247"/>
      <c r="D38" s="247"/>
      <c r="E38" s="247"/>
      <c r="F38" s="247"/>
      <c r="G38" s="247"/>
      <c r="H38" s="247"/>
      <c r="I38" s="378"/>
      <c r="J38" s="379"/>
      <c r="K38" s="379"/>
      <c r="L38" s="379"/>
      <c r="M38" s="379"/>
      <c r="N38" s="379"/>
      <c r="O38" s="379"/>
      <c r="P38" s="379"/>
      <c r="Q38" s="379"/>
      <c r="R38" s="379"/>
      <c r="S38" s="380"/>
      <c r="T38" s="238"/>
    </row>
    <row r="39" spans="2:20" ht="19.95" customHeight="1" x14ac:dyDescent="0.2">
      <c r="B39" s="71"/>
      <c r="C39" s="247"/>
      <c r="D39" s="247"/>
      <c r="E39" s="247"/>
      <c r="F39" s="247"/>
      <c r="G39" s="247"/>
      <c r="H39" s="247"/>
      <c r="I39" s="372" t="s">
        <v>428</v>
      </c>
      <c r="J39" s="373"/>
      <c r="K39" s="373"/>
      <c r="L39" s="373"/>
      <c r="M39" s="373"/>
      <c r="N39" s="373"/>
      <c r="O39" s="373"/>
      <c r="P39" s="373"/>
      <c r="Q39" s="373"/>
      <c r="R39" s="373"/>
      <c r="S39" s="374"/>
      <c r="T39" s="238"/>
    </row>
    <row r="40" spans="2:20" ht="37.799999999999997" customHeight="1" x14ac:dyDescent="0.2">
      <c r="B40" s="71"/>
      <c r="C40" s="247"/>
      <c r="D40" s="247"/>
      <c r="E40" s="247"/>
      <c r="F40" s="247"/>
      <c r="G40" s="247"/>
      <c r="H40" s="247"/>
      <c r="I40" s="378"/>
      <c r="J40" s="379"/>
      <c r="K40" s="379"/>
      <c r="L40" s="379"/>
      <c r="M40" s="379"/>
      <c r="N40" s="379"/>
      <c r="O40" s="379"/>
      <c r="P40" s="379"/>
      <c r="Q40" s="379"/>
      <c r="R40" s="379"/>
      <c r="S40" s="380"/>
      <c r="T40" s="238"/>
    </row>
    <row r="41" spans="2:20" ht="19.95" customHeight="1" x14ac:dyDescent="0.2">
      <c r="B41" s="71"/>
      <c r="C41" s="247"/>
      <c r="D41" s="247"/>
      <c r="E41" s="247"/>
      <c r="F41" s="247"/>
      <c r="G41" s="247"/>
      <c r="H41" s="247"/>
      <c r="I41" s="247"/>
      <c r="J41" s="247"/>
      <c r="K41" s="247"/>
      <c r="L41" s="247"/>
      <c r="M41" s="247"/>
      <c r="N41" s="247"/>
      <c r="O41" s="247"/>
      <c r="P41" s="247"/>
      <c r="Q41" s="247"/>
      <c r="R41" s="247"/>
      <c r="S41" s="247"/>
      <c r="T41" s="238"/>
    </row>
    <row r="42" spans="2:20" ht="19.95" customHeight="1" x14ac:dyDescent="0.2">
      <c r="B42" s="71"/>
      <c r="C42" s="239" t="s">
        <v>278</v>
      </c>
      <c r="D42" s="352" t="s">
        <v>426</v>
      </c>
      <c r="E42" s="353"/>
      <c r="F42" s="353"/>
      <c r="G42" s="354"/>
      <c r="H42" s="247"/>
      <c r="I42" s="372" t="s">
        <v>430</v>
      </c>
      <c r="J42" s="373"/>
      <c r="K42" s="373"/>
      <c r="L42" s="373"/>
      <c r="M42" s="373"/>
      <c r="N42" s="373"/>
      <c r="O42" s="373"/>
      <c r="P42" s="373"/>
      <c r="Q42" s="373"/>
      <c r="R42" s="373"/>
      <c r="S42" s="374"/>
      <c r="T42" s="238"/>
    </row>
    <row r="43" spans="2:20" ht="19.95" customHeight="1" x14ac:dyDescent="0.2">
      <c r="B43" s="71"/>
      <c r="C43" s="247"/>
      <c r="D43" s="247"/>
      <c r="E43" s="247"/>
      <c r="F43" s="247"/>
      <c r="G43" s="247"/>
      <c r="H43" s="247"/>
      <c r="I43" s="375"/>
      <c r="J43" s="376"/>
      <c r="K43" s="376"/>
      <c r="L43" s="376"/>
      <c r="M43" s="376"/>
      <c r="N43" s="376"/>
      <c r="O43" s="376"/>
      <c r="P43" s="376"/>
      <c r="Q43" s="376"/>
      <c r="R43" s="376"/>
      <c r="S43" s="377"/>
      <c r="T43" s="238"/>
    </row>
    <row r="44" spans="2:20" ht="30" customHeight="1" x14ac:dyDescent="0.2">
      <c r="B44" s="71"/>
      <c r="C44" s="247"/>
      <c r="D44" s="247"/>
      <c r="E44" s="247"/>
      <c r="F44" s="247"/>
      <c r="G44" s="247"/>
      <c r="H44" s="247"/>
      <c r="I44" s="375"/>
      <c r="J44" s="376"/>
      <c r="K44" s="376"/>
      <c r="L44" s="376"/>
      <c r="M44" s="376"/>
      <c r="N44" s="376"/>
      <c r="O44" s="376"/>
      <c r="P44" s="376"/>
      <c r="Q44" s="376"/>
      <c r="R44" s="376"/>
      <c r="S44" s="377"/>
      <c r="T44" s="238"/>
    </row>
    <row r="45" spans="2:20" ht="16.8" customHeight="1" x14ac:dyDescent="0.2">
      <c r="B45" s="71"/>
      <c r="C45" s="247"/>
      <c r="D45" s="247"/>
      <c r="E45" s="247"/>
      <c r="F45" s="247"/>
      <c r="G45" s="247"/>
      <c r="H45" s="247"/>
      <c r="I45" s="378"/>
      <c r="J45" s="379"/>
      <c r="K45" s="379"/>
      <c r="L45" s="379"/>
      <c r="M45" s="379"/>
      <c r="N45" s="379"/>
      <c r="O45" s="379"/>
      <c r="P45" s="379"/>
      <c r="Q45" s="379"/>
      <c r="R45" s="379"/>
      <c r="S45" s="380"/>
      <c r="T45" s="238"/>
    </row>
    <row r="46" spans="2:20" ht="19.95" customHeight="1" x14ac:dyDescent="0.2">
      <c r="B46" s="71"/>
      <c r="C46" s="247"/>
      <c r="D46" s="247"/>
      <c r="E46" s="247"/>
      <c r="F46" s="247"/>
      <c r="G46" s="247"/>
      <c r="H46" s="247"/>
      <c r="I46" s="372" t="s">
        <v>431</v>
      </c>
      <c r="J46" s="373"/>
      <c r="K46" s="373"/>
      <c r="L46" s="373"/>
      <c r="M46" s="373"/>
      <c r="N46" s="373"/>
      <c r="O46" s="373"/>
      <c r="P46" s="373"/>
      <c r="Q46" s="373"/>
      <c r="R46" s="373"/>
      <c r="S46" s="374"/>
      <c r="T46" s="238"/>
    </row>
    <row r="47" spans="2:20" ht="39.6" customHeight="1" x14ac:dyDescent="0.2">
      <c r="B47" s="71"/>
      <c r="C47" s="247"/>
      <c r="D47" s="247"/>
      <c r="E47" s="247"/>
      <c r="F47" s="247"/>
      <c r="G47" s="247"/>
      <c r="H47" s="247"/>
      <c r="I47" s="375"/>
      <c r="J47" s="376"/>
      <c r="K47" s="376"/>
      <c r="L47" s="376"/>
      <c r="M47" s="376"/>
      <c r="N47" s="376"/>
      <c r="O47" s="376"/>
      <c r="P47" s="376"/>
      <c r="Q47" s="376"/>
      <c r="R47" s="376"/>
      <c r="S47" s="377"/>
      <c r="T47" s="238"/>
    </row>
    <row r="48" spans="2:20" ht="37.799999999999997" customHeight="1" x14ac:dyDescent="0.2">
      <c r="B48" s="71"/>
      <c r="C48" s="247"/>
      <c r="D48" s="247"/>
      <c r="E48" s="247"/>
      <c r="F48" s="247"/>
      <c r="G48" s="247"/>
      <c r="H48" s="247"/>
      <c r="I48" s="378"/>
      <c r="J48" s="379"/>
      <c r="K48" s="379"/>
      <c r="L48" s="379"/>
      <c r="M48" s="379"/>
      <c r="N48" s="379"/>
      <c r="O48" s="379"/>
      <c r="P48" s="379"/>
      <c r="Q48" s="379"/>
      <c r="R48" s="379"/>
      <c r="S48" s="380"/>
      <c r="T48" s="238"/>
    </row>
    <row r="49" spans="2:20" ht="19.95" customHeight="1" x14ac:dyDescent="0.2">
      <c r="B49" s="71"/>
      <c r="C49" s="247"/>
      <c r="D49" s="247"/>
      <c r="E49" s="247"/>
      <c r="F49" s="247"/>
      <c r="G49" s="247"/>
      <c r="H49" s="247"/>
      <c r="I49" s="381" t="s">
        <v>435</v>
      </c>
      <c r="J49" s="382"/>
      <c r="K49" s="382"/>
      <c r="L49" s="382"/>
      <c r="M49" s="382"/>
      <c r="N49" s="382"/>
      <c r="O49" s="382"/>
      <c r="P49" s="382"/>
      <c r="Q49" s="382"/>
      <c r="R49" s="382"/>
      <c r="S49" s="383"/>
      <c r="T49" s="238"/>
    </row>
    <row r="50" spans="2:20" ht="51" customHeight="1" x14ac:dyDescent="0.2">
      <c r="B50" s="71"/>
      <c r="C50" s="247"/>
      <c r="D50" s="247"/>
      <c r="E50" s="247"/>
      <c r="F50" s="247"/>
      <c r="G50" s="247"/>
      <c r="H50" s="247"/>
      <c r="I50" s="381" t="s">
        <v>432</v>
      </c>
      <c r="J50" s="382"/>
      <c r="K50" s="382"/>
      <c r="L50" s="382"/>
      <c r="M50" s="382"/>
      <c r="N50" s="382"/>
      <c r="O50" s="382"/>
      <c r="P50" s="382"/>
      <c r="Q50" s="382"/>
      <c r="R50" s="382"/>
      <c r="S50" s="383"/>
      <c r="T50" s="238"/>
    </row>
    <row r="51" spans="2:20" ht="19.95" customHeight="1" x14ac:dyDescent="0.2">
      <c r="B51" s="71"/>
      <c r="C51" s="247"/>
      <c r="D51" s="247"/>
      <c r="E51" s="247"/>
      <c r="F51" s="247"/>
      <c r="G51" s="247"/>
      <c r="H51" s="247"/>
      <c r="I51" s="372" t="s">
        <v>433</v>
      </c>
      <c r="J51" s="373"/>
      <c r="K51" s="373"/>
      <c r="L51" s="373"/>
      <c r="M51" s="373"/>
      <c r="N51" s="373"/>
      <c r="O51" s="373"/>
      <c r="P51" s="373"/>
      <c r="Q51" s="373"/>
      <c r="R51" s="373"/>
      <c r="S51" s="374"/>
      <c r="T51" s="238"/>
    </row>
    <row r="52" spans="2:20" ht="19.95" customHeight="1" x14ac:dyDescent="0.2">
      <c r="B52" s="71"/>
      <c r="C52" s="247"/>
      <c r="D52" s="247"/>
      <c r="E52" s="247"/>
      <c r="F52" s="247"/>
      <c r="G52" s="247"/>
      <c r="H52" s="247"/>
      <c r="I52" s="378"/>
      <c r="J52" s="379"/>
      <c r="K52" s="379"/>
      <c r="L52" s="379"/>
      <c r="M52" s="379"/>
      <c r="N52" s="379"/>
      <c r="O52" s="379"/>
      <c r="P52" s="379"/>
      <c r="Q52" s="379"/>
      <c r="R52" s="379"/>
      <c r="S52" s="380"/>
      <c r="T52" s="238"/>
    </row>
    <row r="53" spans="2:20" ht="26.4" customHeight="1" x14ac:dyDescent="0.2">
      <c r="B53" s="71"/>
      <c r="C53" s="247"/>
      <c r="D53" s="247"/>
      <c r="E53" s="247"/>
      <c r="F53" s="247"/>
      <c r="G53" s="247"/>
      <c r="H53" s="247"/>
      <c r="I53" s="381" t="s">
        <v>434</v>
      </c>
      <c r="J53" s="382"/>
      <c r="K53" s="382"/>
      <c r="L53" s="382"/>
      <c r="M53" s="382"/>
      <c r="N53" s="382"/>
      <c r="O53" s="382"/>
      <c r="P53" s="382"/>
      <c r="Q53" s="382"/>
      <c r="R53" s="382"/>
      <c r="S53" s="383"/>
      <c r="T53" s="238"/>
    </row>
    <row r="54" spans="2:20" ht="28.2" customHeight="1" x14ac:dyDescent="0.2">
      <c r="B54" s="71"/>
      <c r="C54" s="247"/>
      <c r="D54" s="247"/>
      <c r="E54" s="247"/>
      <c r="F54" s="247"/>
      <c r="G54" s="247"/>
      <c r="H54" s="247"/>
      <c r="I54" s="381" t="s">
        <v>436</v>
      </c>
      <c r="J54" s="382"/>
      <c r="K54" s="382"/>
      <c r="L54" s="382"/>
      <c r="M54" s="382"/>
      <c r="N54" s="382"/>
      <c r="O54" s="382"/>
      <c r="P54" s="382"/>
      <c r="Q54" s="382"/>
      <c r="R54" s="382"/>
      <c r="S54" s="383"/>
      <c r="T54" s="238"/>
    </row>
    <row r="55" spans="2:20" ht="19.95" customHeight="1" x14ac:dyDescent="0.2">
      <c r="B55" s="71"/>
      <c r="C55" s="238"/>
      <c r="D55" s="238"/>
      <c r="E55" s="238"/>
      <c r="F55" s="238"/>
      <c r="G55" s="238"/>
      <c r="H55" s="238"/>
      <c r="I55" s="238"/>
      <c r="J55" s="238"/>
      <c r="K55" s="238"/>
      <c r="L55" s="238"/>
      <c r="M55" s="238"/>
      <c r="N55" s="238"/>
      <c r="O55" s="238"/>
      <c r="P55" s="238"/>
      <c r="Q55" s="238"/>
      <c r="R55" s="238"/>
      <c r="S55" s="238"/>
      <c r="T55" s="238"/>
    </row>
    <row r="56" spans="2:20" ht="19.95" customHeight="1" x14ac:dyDescent="0.2"/>
    <row r="57" spans="2:20" ht="19.95" customHeight="1" x14ac:dyDescent="0.2"/>
    <row r="58" spans="2:20" ht="19.95" customHeight="1" x14ac:dyDescent="0.2"/>
    <row r="59" spans="2:20" ht="19.95" customHeight="1" x14ac:dyDescent="0.2"/>
    <row r="60" spans="2:20" ht="19.95" customHeight="1" x14ac:dyDescent="0.2"/>
    <row r="61" spans="2:20" ht="19.95" customHeight="1" x14ac:dyDescent="0.2"/>
    <row r="62" spans="2:20" ht="19.95" customHeight="1" x14ac:dyDescent="0.2"/>
    <row r="63" spans="2:20" ht="19.95" customHeight="1" x14ac:dyDescent="0.2"/>
    <row r="64" spans="2:20" ht="19.95" customHeight="1" x14ac:dyDescent="0.2"/>
    <row r="65" s="72" customFormat="1" ht="19.95" customHeight="1" x14ac:dyDescent="0.2"/>
    <row r="66" s="72" customFormat="1" ht="19.95" customHeight="1" x14ac:dyDescent="0.2"/>
    <row r="67" s="72" customFormat="1" ht="19.95" customHeight="1" x14ac:dyDescent="0.2"/>
    <row r="68" s="72" customFormat="1" ht="19.95" customHeight="1" x14ac:dyDescent="0.2"/>
    <row r="69" s="72" customFormat="1" ht="19.95" customHeight="1" x14ac:dyDescent="0.2"/>
    <row r="70" s="72" customFormat="1" ht="19.95" customHeight="1" x14ac:dyDescent="0.2"/>
    <row r="71" s="72" customFormat="1" ht="19.95" customHeight="1" x14ac:dyDescent="0.2"/>
    <row r="72" s="72" customFormat="1" ht="19.95" customHeight="1" x14ac:dyDescent="0.2"/>
    <row r="73" s="72" customFormat="1" ht="19.95" customHeight="1" x14ac:dyDescent="0.2"/>
    <row r="74" s="72" customFormat="1" ht="19.95" customHeight="1" x14ac:dyDescent="0.2"/>
    <row r="75" s="72" customFormat="1" ht="19.95" customHeight="1" x14ac:dyDescent="0.2"/>
    <row r="76" s="72" customFormat="1" ht="19.95" customHeight="1" x14ac:dyDescent="0.2"/>
  </sheetData>
  <sheetProtection algorithmName="SHA-512" hashValue="dX2EEq7Sd6hmhqDFqI2zpG5njfhXr7FuxqT/++YC1ccejn615TuZQ8HKsde0T3YpCBWc5n2NSOv539P3YuY2lw==" saltValue="Gdk/hX/4azOFNZ9eu5ALQQ==" spinCount="100000" sheet="1" formatCells="0" formatColumns="0" formatRows="0" insertColumns="0" insertRows="0"/>
  <mergeCells count="22">
    <mergeCell ref="I53:S53"/>
    <mergeCell ref="I54:S54"/>
    <mergeCell ref="I49:S49"/>
    <mergeCell ref="I50:S50"/>
    <mergeCell ref="I51:S52"/>
    <mergeCell ref="I46:S48"/>
    <mergeCell ref="I39:S40"/>
    <mergeCell ref="D42:G42"/>
    <mergeCell ref="I42:S45"/>
    <mergeCell ref="D37:G37"/>
    <mergeCell ref="I37:S38"/>
    <mergeCell ref="D4:H4"/>
    <mergeCell ref="D11:S13"/>
    <mergeCell ref="D15:S16"/>
    <mergeCell ref="D31:H31"/>
    <mergeCell ref="D20:H20"/>
    <mergeCell ref="C11:C13"/>
    <mergeCell ref="C15:C16"/>
    <mergeCell ref="D33:G33"/>
    <mergeCell ref="I33:S33"/>
    <mergeCell ref="D35:G35"/>
    <mergeCell ref="I35:S35"/>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88"/>
  <sheetViews>
    <sheetView zoomScale="95" zoomScaleNormal="95" workbookViewId="0">
      <selection activeCell="C20" sqref="C20"/>
    </sheetView>
  </sheetViews>
  <sheetFormatPr defaultColWidth="8.88671875" defaultRowHeight="13.8" x14ac:dyDescent="0.25"/>
  <cols>
    <col min="1" max="1" width="3.33203125" style="8" customWidth="1"/>
    <col min="2" max="2" width="4.44140625" style="8" customWidth="1"/>
    <col min="3" max="3" width="66.109375" style="8" customWidth="1"/>
    <col min="4" max="4" width="2.21875" style="8" customWidth="1"/>
    <col min="5" max="5" width="8.6640625" style="8" customWidth="1"/>
    <col min="6" max="6" width="2.33203125" style="8" customWidth="1"/>
    <col min="7" max="7" width="18.5546875" style="8" customWidth="1"/>
    <col min="8" max="8" width="4.77734375" style="8" customWidth="1"/>
    <col min="9" max="16384" width="8.88671875" style="8"/>
  </cols>
  <sheetData>
    <row r="2" spans="2:8" ht="14.4" thickBot="1" x14ac:dyDescent="0.3">
      <c r="B2" s="75"/>
      <c r="C2" s="75"/>
      <c r="D2" s="75"/>
      <c r="E2" s="75"/>
      <c r="F2" s="75"/>
      <c r="G2" s="75"/>
      <c r="H2" s="75"/>
    </row>
    <row r="3" spans="2:8" ht="28.2" customHeight="1" thickBot="1" x14ac:dyDescent="0.3">
      <c r="B3" s="75"/>
      <c r="C3" s="366" t="s">
        <v>48</v>
      </c>
      <c r="D3" s="367"/>
      <c r="E3" s="367"/>
      <c r="F3" s="367"/>
      <c r="G3" s="368"/>
      <c r="H3" s="75"/>
    </row>
    <row r="4" spans="2:8" ht="12" customHeight="1" x14ac:dyDescent="0.25">
      <c r="B4" s="75"/>
      <c r="C4" s="75"/>
      <c r="D4" s="75"/>
      <c r="E4" s="75"/>
      <c r="F4" s="75"/>
      <c r="G4" s="75"/>
      <c r="H4" s="75"/>
    </row>
    <row r="5" spans="2:8" x14ac:dyDescent="0.25">
      <c r="B5" s="75"/>
      <c r="C5" s="76" t="s">
        <v>49</v>
      </c>
      <c r="D5" s="77"/>
      <c r="E5" s="78"/>
      <c r="F5" s="78"/>
      <c r="G5" s="77"/>
      <c r="H5" s="75"/>
    </row>
    <row r="6" spans="2:8" x14ac:dyDescent="0.25">
      <c r="B6" s="75"/>
      <c r="C6" s="75"/>
      <c r="D6" s="75"/>
      <c r="E6" s="75"/>
      <c r="F6" s="75"/>
      <c r="G6" s="75"/>
      <c r="H6" s="75"/>
    </row>
    <row r="7" spans="2:8" ht="21.6" customHeight="1" x14ac:dyDescent="0.25">
      <c r="B7" s="77"/>
      <c r="C7" s="77"/>
      <c r="D7" s="77"/>
      <c r="E7" s="77"/>
      <c r="F7" s="77"/>
      <c r="G7" s="77"/>
      <c r="H7" s="77"/>
    </row>
    <row r="8" spans="2:8" ht="14.4" thickBot="1" x14ac:dyDescent="0.3">
      <c r="B8" s="75"/>
      <c r="C8" s="75"/>
      <c r="D8" s="75"/>
      <c r="E8" s="75"/>
      <c r="F8" s="75"/>
      <c r="G8" s="75"/>
      <c r="H8" s="75"/>
    </row>
    <row r="9" spans="2:8" ht="25.2" customHeight="1" thickBot="1" x14ac:dyDescent="0.3">
      <c r="B9" s="75"/>
      <c r="C9" s="79" t="s">
        <v>41</v>
      </c>
      <c r="D9" s="75"/>
      <c r="E9" s="75"/>
      <c r="F9" s="75"/>
      <c r="G9" s="80" t="s">
        <v>36</v>
      </c>
      <c r="H9" s="75"/>
    </row>
    <row r="10" spans="2:8" x14ac:dyDescent="0.25">
      <c r="B10" s="75"/>
      <c r="C10" s="75"/>
      <c r="D10" s="75"/>
      <c r="E10" s="75"/>
      <c r="F10" s="75"/>
      <c r="G10" s="75"/>
      <c r="H10" s="75"/>
    </row>
    <row r="11" spans="2:8" ht="16.95" customHeight="1" x14ac:dyDescent="0.25">
      <c r="B11" s="75"/>
      <c r="C11" s="81" t="s">
        <v>15</v>
      </c>
      <c r="D11" s="75"/>
      <c r="E11" s="82"/>
      <c r="F11" s="82"/>
      <c r="G11" s="82"/>
      <c r="H11" s="75"/>
    </row>
    <row r="12" spans="2:8" ht="16.95" customHeight="1" x14ac:dyDescent="0.25">
      <c r="B12" s="7"/>
      <c r="C12" s="10" t="s">
        <v>232</v>
      </c>
      <c r="D12" s="7"/>
      <c r="E12" s="27"/>
      <c r="F12" s="27"/>
      <c r="G12" s="83">
        <f>SUM(G13:G14)</f>
        <v>0</v>
      </c>
      <c r="H12" s="7"/>
    </row>
    <row r="13" spans="2:8" ht="16.95" customHeight="1" x14ac:dyDescent="0.25">
      <c r="B13" s="7"/>
      <c r="C13" s="26" t="s">
        <v>233</v>
      </c>
      <c r="D13" s="7"/>
      <c r="E13" s="30" t="s">
        <v>16</v>
      </c>
      <c r="F13" s="27"/>
      <c r="G13" s="17"/>
      <c r="H13" s="7"/>
    </row>
    <row r="14" spans="2:8" ht="16.95" customHeight="1" x14ac:dyDescent="0.25">
      <c r="B14" s="7"/>
      <c r="C14" s="26" t="s">
        <v>234</v>
      </c>
      <c r="D14" s="7"/>
      <c r="E14" s="30" t="s">
        <v>16</v>
      </c>
      <c r="F14" s="27"/>
      <c r="G14" s="17"/>
      <c r="H14" s="7"/>
    </row>
    <row r="15" spans="2:8" ht="16.95" customHeight="1" x14ac:dyDescent="0.25">
      <c r="B15" s="7"/>
      <c r="C15" s="10" t="s">
        <v>235</v>
      </c>
      <c r="D15" s="7"/>
      <c r="E15" s="27"/>
      <c r="F15" s="27"/>
      <c r="G15" s="83">
        <f>SUM(G16:G17)</f>
        <v>0</v>
      </c>
      <c r="H15" s="7"/>
    </row>
    <row r="16" spans="2:8" ht="16.95" customHeight="1" x14ac:dyDescent="0.25">
      <c r="B16" s="7"/>
      <c r="C16" s="26" t="s">
        <v>233</v>
      </c>
      <c r="D16" s="7"/>
      <c r="E16" s="30" t="s">
        <v>16</v>
      </c>
      <c r="F16" s="27"/>
      <c r="G16" s="17"/>
      <c r="H16" s="7"/>
    </row>
    <row r="17" spans="2:8" ht="16.95" customHeight="1" x14ac:dyDescent="0.25">
      <c r="B17" s="7"/>
      <c r="C17" s="26" t="s">
        <v>234</v>
      </c>
      <c r="D17" s="7"/>
      <c r="E17" s="30" t="s">
        <v>16</v>
      </c>
      <c r="F17" s="27"/>
      <c r="G17" s="17"/>
      <c r="H17" s="7"/>
    </row>
    <row r="18" spans="2:8" ht="16.95" customHeight="1" x14ac:dyDescent="0.25">
      <c r="B18" s="7"/>
      <c r="C18" s="10" t="s">
        <v>17</v>
      </c>
      <c r="D18" s="7"/>
      <c r="E18" s="30" t="s">
        <v>16</v>
      </c>
      <c r="F18" s="27"/>
      <c r="G18" s="17"/>
      <c r="H18" s="7"/>
    </row>
    <row r="19" spans="2:8" ht="16.95" customHeight="1" x14ac:dyDescent="0.25">
      <c r="B19" s="7"/>
      <c r="C19" s="11" t="s">
        <v>18</v>
      </c>
      <c r="D19" s="7"/>
      <c r="E19" s="27"/>
      <c r="F19" s="27"/>
      <c r="G19" s="84">
        <f>G12+G15+G18</f>
        <v>0</v>
      </c>
      <c r="H19" s="7"/>
    </row>
    <row r="20" spans="2:8" ht="12" customHeight="1" x14ac:dyDescent="0.25">
      <c r="B20" s="7"/>
      <c r="C20" s="27"/>
      <c r="D20" s="7"/>
      <c r="E20" s="27"/>
      <c r="F20" s="27"/>
      <c r="G20" s="27"/>
      <c r="H20" s="7"/>
    </row>
    <row r="21" spans="2:8" ht="16.95" customHeight="1" x14ac:dyDescent="0.25">
      <c r="B21" s="7"/>
      <c r="C21" s="16" t="s">
        <v>19</v>
      </c>
      <c r="D21" s="7"/>
      <c r="E21" s="27"/>
      <c r="F21" s="27"/>
      <c r="G21" s="27"/>
      <c r="H21" s="7"/>
    </row>
    <row r="22" spans="2:8" ht="16.95" customHeight="1" x14ac:dyDescent="0.25">
      <c r="B22" s="7"/>
      <c r="C22" s="10" t="s">
        <v>20</v>
      </c>
      <c r="D22" s="7"/>
      <c r="E22" s="30" t="s">
        <v>16</v>
      </c>
      <c r="F22" s="27"/>
      <c r="G22" s="17"/>
      <c r="H22" s="7"/>
    </row>
    <row r="23" spans="2:8" ht="16.95" customHeight="1" x14ac:dyDescent="0.25">
      <c r="B23" s="7"/>
      <c r="C23" s="10" t="s">
        <v>21</v>
      </c>
      <c r="D23" s="7"/>
      <c r="E23" s="30" t="s">
        <v>16</v>
      </c>
      <c r="F23" s="27"/>
      <c r="G23" s="17"/>
      <c r="H23" s="7"/>
    </row>
    <row r="24" spans="2:8" ht="16.95" customHeight="1" x14ac:dyDescent="0.25">
      <c r="B24" s="7"/>
      <c r="C24" s="10" t="s">
        <v>22</v>
      </c>
      <c r="D24" s="7"/>
      <c r="E24" s="30" t="s">
        <v>16</v>
      </c>
      <c r="F24" s="27"/>
      <c r="G24" s="17"/>
      <c r="H24" s="7"/>
    </row>
    <row r="25" spans="2:8" ht="16.95" customHeight="1" x14ac:dyDescent="0.25">
      <c r="B25" s="7"/>
      <c r="C25" s="10" t="s">
        <v>23</v>
      </c>
      <c r="D25" s="7"/>
      <c r="E25" s="30" t="s">
        <v>16</v>
      </c>
      <c r="F25" s="27"/>
      <c r="G25" s="17"/>
      <c r="H25" s="7"/>
    </row>
    <row r="26" spans="2:8" ht="16.95" customHeight="1" x14ac:dyDescent="0.25">
      <c r="B26" s="7"/>
      <c r="C26" s="11" t="s">
        <v>24</v>
      </c>
      <c r="D26" s="7"/>
      <c r="E26" s="27"/>
      <c r="F26" s="27"/>
      <c r="G26" s="84">
        <f>SUM(G22:G25)</f>
        <v>0</v>
      </c>
      <c r="H26" s="7"/>
    </row>
    <row r="27" spans="2:8" ht="9" customHeight="1" x14ac:dyDescent="0.25">
      <c r="B27" s="7"/>
      <c r="C27" s="27"/>
      <c r="D27" s="7"/>
      <c r="E27" s="27"/>
      <c r="F27" s="27"/>
      <c r="G27" s="27"/>
      <c r="H27" s="7"/>
    </row>
    <row r="28" spans="2:8" ht="16.95" customHeight="1" x14ac:dyDescent="0.25">
      <c r="B28" s="7"/>
      <c r="C28" s="16" t="s">
        <v>25</v>
      </c>
      <c r="D28" s="7"/>
      <c r="E28" s="27"/>
      <c r="F28" s="27"/>
      <c r="G28" s="27"/>
      <c r="H28" s="7"/>
    </row>
    <row r="29" spans="2:8" ht="16.95" customHeight="1" x14ac:dyDescent="0.25">
      <c r="B29" s="7"/>
      <c r="C29" s="10" t="s">
        <v>210</v>
      </c>
      <c r="D29" s="7"/>
      <c r="E29" s="30" t="s">
        <v>16</v>
      </c>
      <c r="F29" s="27"/>
      <c r="G29" s="17"/>
      <c r="H29" s="7"/>
    </row>
    <row r="30" spans="2:8" ht="16.95" customHeight="1" x14ac:dyDescent="0.25">
      <c r="B30" s="7"/>
      <c r="C30" s="10" t="s">
        <v>211</v>
      </c>
      <c r="D30" s="7"/>
      <c r="E30" s="30" t="s">
        <v>16</v>
      </c>
      <c r="F30" s="27"/>
      <c r="G30" s="17"/>
      <c r="H30" s="7"/>
    </row>
    <row r="31" spans="2:8" ht="16.95" customHeight="1" x14ac:dyDescent="0.25">
      <c r="B31" s="7"/>
      <c r="C31" s="11" t="s">
        <v>212</v>
      </c>
      <c r="D31" s="7"/>
      <c r="E31" s="27"/>
      <c r="F31" s="27"/>
      <c r="G31" s="84">
        <f>SUM(G29:G30)</f>
        <v>0</v>
      </c>
      <c r="H31" s="7"/>
    </row>
    <row r="32" spans="2:8" ht="9.6" customHeight="1" x14ac:dyDescent="0.25">
      <c r="B32" s="7"/>
      <c r="C32" s="27"/>
      <c r="D32" s="7"/>
      <c r="E32" s="27"/>
      <c r="F32" s="27"/>
      <c r="G32" s="27"/>
      <c r="H32" s="7"/>
    </row>
    <row r="33" spans="2:8" ht="25.2" x14ac:dyDescent="0.25">
      <c r="B33" s="7"/>
      <c r="C33" s="16" t="s">
        <v>26</v>
      </c>
      <c r="D33" s="7"/>
      <c r="E33" s="30" t="s">
        <v>16</v>
      </c>
      <c r="F33" s="27"/>
      <c r="G33" s="17"/>
      <c r="H33" s="7"/>
    </row>
    <row r="34" spans="2:8" ht="9" customHeight="1" x14ac:dyDescent="0.25">
      <c r="B34" s="7"/>
      <c r="C34" s="27"/>
      <c r="D34" s="7"/>
      <c r="E34" s="27"/>
      <c r="F34" s="27"/>
      <c r="G34" s="27"/>
      <c r="H34" s="7"/>
    </row>
    <row r="35" spans="2:8" ht="16.95" customHeight="1" x14ac:dyDescent="0.25">
      <c r="B35" s="7"/>
      <c r="C35" s="16" t="s">
        <v>214</v>
      </c>
      <c r="D35" s="7"/>
      <c r="E35" s="27"/>
      <c r="F35" s="27"/>
      <c r="G35" s="84">
        <f>G26+G29-G33-G45-G48</f>
        <v>0</v>
      </c>
      <c r="H35" s="7"/>
    </row>
    <row r="36" spans="2:8" ht="11.4" customHeight="1" x14ac:dyDescent="0.25">
      <c r="B36" s="7"/>
      <c r="C36" s="27"/>
      <c r="D36" s="7"/>
      <c r="E36" s="27"/>
      <c r="F36" s="27"/>
      <c r="G36" s="27"/>
      <c r="H36" s="7"/>
    </row>
    <row r="37" spans="2:8" ht="16.95" customHeight="1" x14ac:dyDescent="0.25">
      <c r="B37" s="7"/>
      <c r="C37" s="16" t="s">
        <v>163</v>
      </c>
      <c r="D37" s="7"/>
      <c r="E37" s="27"/>
      <c r="F37" s="27"/>
      <c r="G37" s="84">
        <f>G19+G30+G35</f>
        <v>0</v>
      </c>
      <c r="H37" s="7"/>
    </row>
    <row r="38" spans="2:8" ht="11.4" customHeight="1" x14ac:dyDescent="0.25">
      <c r="B38" s="7"/>
      <c r="C38" s="27"/>
      <c r="D38" s="7"/>
      <c r="E38" s="27"/>
      <c r="F38" s="27"/>
      <c r="G38" s="27"/>
      <c r="H38" s="7"/>
    </row>
    <row r="39" spans="2:8" ht="25.2" x14ac:dyDescent="0.25">
      <c r="B39" s="7"/>
      <c r="C39" s="16" t="s">
        <v>213</v>
      </c>
      <c r="D39" s="7"/>
      <c r="E39" s="30" t="s">
        <v>16</v>
      </c>
      <c r="F39" s="27"/>
      <c r="G39" s="17"/>
      <c r="H39" s="7"/>
    </row>
    <row r="40" spans="2:8" ht="11.4" customHeight="1" x14ac:dyDescent="0.25">
      <c r="B40" s="7"/>
      <c r="C40" s="27"/>
      <c r="D40" s="7"/>
      <c r="E40" s="27"/>
      <c r="F40" s="27"/>
      <c r="G40" s="27"/>
      <c r="H40" s="7"/>
    </row>
    <row r="41" spans="2:8" ht="16.95" customHeight="1" x14ac:dyDescent="0.25">
      <c r="B41" s="7"/>
      <c r="C41" s="16" t="s">
        <v>166</v>
      </c>
      <c r="D41" s="7"/>
      <c r="E41" s="30" t="s">
        <v>16</v>
      </c>
      <c r="F41" s="27"/>
      <c r="G41" s="17"/>
      <c r="H41" s="7"/>
    </row>
    <row r="42" spans="2:8" ht="13.2" customHeight="1" x14ac:dyDescent="0.25">
      <c r="B42" s="7"/>
      <c r="C42" s="27"/>
      <c r="D42" s="7"/>
      <c r="E42" s="27"/>
      <c r="F42" s="27"/>
      <c r="G42" s="27"/>
      <c r="H42" s="7"/>
    </row>
    <row r="43" spans="2:8" ht="16.95" customHeight="1" x14ac:dyDescent="0.25">
      <c r="B43" s="7"/>
      <c r="C43" s="16" t="s">
        <v>27</v>
      </c>
      <c r="D43" s="7"/>
      <c r="E43" s="27"/>
      <c r="F43" s="27"/>
      <c r="G43" s="27"/>
      <c r="H43" s="7"/>
    </row>
    <row r="44" spans="2:8" ht="16.95" customHeight="1" x14ac:dyDescent="0.25">
      <c r="B44" s="7"/>
      <c r="C44" s="10" t="s">
        <v>28</v>
      </c>
      <c r="D44" s="7"/>
      <c r="E44" s="27"/>
      <c r="F44" s="27"/>
      <c r="G44" s="83">
        <f>SUM(G45:G46)</f>
        <v>0</v>
      </c>
      <c r="H44" s="7"/>
    </row>
    <row r="45" spans="2:8" ht="16.95" customHeight="1" x14ac:dyDescent="0.25">
      <c r="B45" s="7"/>
      <c r="C45" s="12" t="s">
        <v>215</v>
      </c>
      <c r="D45" s="7"/>
      <c r="E45" s="30" t="s">
        <v>16</v>
      </c>
      <c r="F45" s="27"/>
      <c r="G45" s="17"/>
      <c r="H45" s="7"/>
    </row>
    <row r="46" spans="2:8" ht="16.95" customHeight="1" x14ac:dyDescent="0.25">
      <c r="B46" s="7"/>
      <c r="C46" s="12" t="s">
        <v>216</v>
      </c>
      <c r="D46" s="7"/>
      <c r="E46" s="30" t="s">
        <v>16</v>
      </c>
      <c r="F46" s="27"/>
      <c r="G46" s="17"/>
      <c r="H46" s="7"/>
    </row>
    <row r="47" spans="2:8" ht="16.95" customHeight="1" x14ac:dyDescent="0.25">
      <c r="B47" s="7"/>
      <c r="C47" s="10" t="s">
        <v>29</v>
      </c>
      <c r="D47" s="7"/>
      <c r="E47" s="27"/>
      <c r="F47" s="27"/>
      <c r="G47" s="83">
        <f>SUM(G48:G49)</f>
        <v>0</v>
      </c>
      <c r="H47" s="7"/>
    </row>
    <row r="48" spans="2:8" ht="16.95" customHeight="1" x14ac:dyDescent="0.25">
      <c r="B48" s="7"/>
      <c r="C48" s="12" t="s">
        <v>215</v>
      </c>
      <c r="D48" s="7"/>
      <c r="E48" s="30" t="s">
        <v>16</v>
      </c>
      <c r="F48" s="27"/>
      <c r="G48" s="17"/>
      <c r="H48" s="7"/>
    </row>
    <row r="49" spans="2:8" ht="16.95" customHeight="1" x14ac:dyDescent="0.25">
      <c r="B49" s="7"/>
      <c r="C49" s="12" t="s">
        <v>216</v>
      </c>
      <c r="D49" s="7"/>
      <c r="E49" s="30" t="s">
        <v>16</v>
      </c>
      <c r="F49" s="27"/>
      <c r="G49" s="17"/>
      <c r="H49" s="7"/>
    </row>
    <row r="50" spans="2:8" ht="16.95" customHeight="1" x14ac:dyDescent="0.25">
      <c r="B50" s="7"/>
      <c r="C50" s="11" t="s">
        <v>31</v>
      </c>
      <c r="D50" s="7"/>
      <c r="E50" s="27"/>
      <c r="F50" s="27"/>
      <c r="G50" s="84">
        <f>G44+G47</f>
        <v>0</v>
      </c>
      <c r="H50" s="7"/>
    </row>
    <row r="51" spans="2:8" ht="12" customHeight="1" x14ac:dyDescent="0.25">
      <c r="B51" s="7"/>
      <c r="C51" s="27"/>
      <c r="D51" s="7"/>
      <c r="E51" s="27"/>
      <c r="F51" s="27"/>
      <c r="G51" s="27"/>
      <c r="H51" s="7"/>
    </row>
    <row r="52" spans="2:8" ht="16.95" customHeight="1" x14ac:dyDescent="0.25">
      <c r="B52" s="7"/>
      <c r="C52" s="16" t="s">
        <v>32</v>
      </c>
      <c r="D52" s="7"/>
      <c r="E52" s="27"/>
      <c r="F52" s="27"/>
      <c r="G52" s="27"/>
      <c r="H52" s="7"/>
    </row>
    <row r="53" spans="2:8" ht="16.95" customHeight="1" x14ac:dyDescent="0.25">
      <c r="B53" s="7"/>
      <c r="C53" s="27"/>
      <c r="D53" s="7"/>
      <c r="E53" s="27"/>
      <c r="F53" s="27"/>
      <c r="G53" s="27"/>
      <c r="H53" s="7"/>
    </row>
    <row r="54" spans="2:8" ht="18" customHeight="1" x14ac:dyDescent="0.25">
      <c r="B54" s="7"/>
      <c r="C54" s="10" t="s">
        <v>33</v>
      </c>
      <c r="D54" s="7"/>
      <c r="E54" s="30" t="s">
        <v>16</v>
      </c>
      <c r="F54" s="27"/>
      <c r="G54" s="17"/>
      <c r="H54" s="7"/>
    </row>
    <row r="55" spans="2:8" ht="16.95" customHeight="1" x14ac:dyDescent="0.25">
      <c r="B55" s="7"/>
      <c r="C55" s="27"/>
      <c r="D55" s="7"/>
      <c r="E55" s="27"/>
      <c r="F55" s="27"/>
      <c r="G55" s="27"/>
      <c r="H55" s="7"/>
    </row>
    <row r="56" spans="2:8" ht="16.95" customHeight="1" x14ac:dyDescent="0.25">
      <c r="B56" s="7"/>
      <c r="C56" s="10" t="s">
        <v>39</v>
      </c>
      <c r="D56" s="7"/>
      <c r="E56" s="30" t="s">
        <v>16</v>
      </c>
      <c r="F56" s="27"/>
      <c r="G56" s="17"/>
      <c r="H56" s="7"/>
    </row>
    <row r="57" spans="2:8" ht="16.95" customHeight="1" x14ac:dyDescent="0.25">
      <c r="B57" s="7"/>
      <c r="C57" s="27"/>
      <c r="D57" s="7"/>
      <c r="E57" s="27"/>
      <c r="F57" s="27"/>
      <c r="G57" s="27"/>
      <c r="H57" s="7"/>
    </row>
    <row r="58" spans="2:8" ht="16.95" customHeight="1" x14ac:dyDescent="0.25">
      <c r="B58" s="7"/>
      <c r="C58" s="10" t="s">
        <v>40</v>
      </c>
      <c r="D58" s="7"/>
      <c r="E58" s="30" t="s">
        <v>16</v>
      </c>
      <c r="F58" s="27"/>
      <c r="G58" s="17"/>
      <c r="H58" s="7"/>
    </row>
    <row r="59" spans="2:8" ht="9" customHeight="1" x14ac:dyDescent="0.25">
      <c r="B59" s="7"/>
      <c r="C59" s="27"/>
      <c r="D59" s="7"/>
      <c r="E59" s="27"/>
      <c r="F59" s="27"/>
      <c r="G59" s="27"/>
      <c r="H59" s="7"/>
    </row>
    <row r="60" spans="2:8" ht="17.399999999999999" customHeight="1" x14ac:dyDescent="0.25">
      <c r="B60" s="7"/>
      <c r="C60" s="10" t="s">
        <v>246</v>
      </c>
      <c r="D60" s="7"/>
      <c r="E60" s="27"/>
      <c r="F60" s="27"/>
      <c r="G60" s="27"/>
      <c r="H60" s="7"/>
    </row>
    <row r="61" spans="2:8" ht="18" customHeight="1" x14ac:dyDescent="0.25">
      <c r="B61" s="7"/>
      <c r="C61" s="10" t="s">
        <v>247</v>
      </c>
      <c r="D61" s="7"/>
      <c r="E61" s="30" t="s">
        <v>16</v>
      </c>
      <c r="F61" s="27"/>
      <c r="G61" s="17"/>
      <c r="H61" s="7"/>
    </row>
    <row r="62" spans="2:8" ht="18" customHeight="1" x14ac:dyDescent="0.25">
      <c r="B62" s="7"/>
      <c r="C62" s="10" t="s">
        <v>248</v>
      </c>
      <c r="D62" s="7"/>
      <c r="E62" s="30" t="s">
        <v>16</v>
      </c>
      <c r="F62" s="27"/>
      <c r="G62" s="17"/>
      <c r="H62" s="7"/>
    </row>
    <row r="63" spans="2:8" x14ac:dyDescent="0.25">
      <c r="B63" s="7"/>
      <c r="C63" s="27"/>
      <c r="D63" s="7"/>
      <c r="E63" s="27"/>
      <c r="F63" s="27"/>
      <c r="G63" s="27"/>
      <c r="H63" s="7"/>
    </row>
    <row r="64" spans="2:8" ht="22.2" customHeight="1" x14ac:dyDescent="0.25">
      <c r="B64" s="7"/>
      <c r="C64" s="10" t="s">
        <v>243</v>
      </c>
      <c r="D64" s="7"/>
      <c r="E64" s="27"/>
      <c r="F64" s="27"/>
      <c r="G64" s="83">
        <f>IF((G66+G68+G70)&gt;(G67+G69+G71),(G66+G68+G70)-(G67+G69+G71),0)</f>
        <v>0</v>
      </c>
      <c r="H64" s="7"/>
    </row>
    <row r="65" spans="2:8" ht="22.2" customHeight="1" x14ac:dyDescent="0.25">
      <c r="B65" s="7"/>
      <c r="C65" s="10" t="s">
        <v>242</v>
      </c>
      <c r="D65" s="7"/>
      <c r="E65" s="27"/>
      <c r="F65" s="27"/>
      <c r="G65" s="83">
        <f>IF((G67+G69+G71)&gt;(G66+G68+G70),(G67+G69+G71)-(G66+G68+G70),0)</f>
        <v>0</v>
      </c>
      <c r="H65" s="7"/>
    </row>
    <row r="66" spans="2:8" ht="18" customHeight="1" x14ac:dyDescent="0.25">
      <c r="B66" s="7"/>
      <c r="C66" s="10" t="s">
        <v>236</v>
      </c>
      <c r="D66" s="7"/>
      <c r="E66" s="30" t="s">
        <v>16</v>
      </c>
      <c r="F66" s="27"/>
      <c r="G66" s="17"/>
      <c r="H66" s="7"/>
    </row>
    <row r="67" spans="2:8" ht="18" customHeight="1" x14ac:dyDescent="0.25">
      <c r="B67" s="7"/>
      <c r="C67" s="10" t="s">
        <v>237</v>
      </c>
      <c r="D67" s="7"/>
      <c r="E67" s="30" t="s">
        <v>16</v>
      </c>
      <c r="F67" s="27"/>
      <c r="G67" s="17"/>
      <c r="H67" s="7"/>
    </row>
    <row r="68" spans="2:8" ht="18" customHeight="1" x14ac:dyDescent="0.25">
      <c r="B68" s="7"/>
      <c r="C68" s="10" t="s">
        <v>238</v>
      </c>
      <c r="D68" s="7"/>
      <c r="E68" s="30" t="s">
        <v>16</v>
      </c>
      <c r="F68" s="27"/>
      <c r="G68" s="17"/>
      <c r="H68" s="7"/>
    </row>
    <row r="69" spans="2:8" ht="18" customHeight="1" x14ac:dyDescent="0.25">
      <c r="B69" s="7"/>
      <c r="C69" s="10" t="s">
        <v>239</v>
      </c>
      <c r="D69" s="7"/>
      <c r="E69" s="30" t="s">
        <v>16</v>
      </c>
      <c r="F69" s="27"/>
      <c r="G69" s="17"/>
      <c r="H69" s="7"/>
    </row>
    <row r="70" spans="2:8" ht="18" customHeight="1" x14ac:dyDescent="0.25">
      <c r="B70" s="7"/>
      <c r="C70" s="10" t="s">
        <v>240</v>
      </c>
      <c r="D70" s="7"/>
      <c r="E70" s="30" t="s">
        <v>16</v>
      </c>
      <c r="F70" s="27"/>
      <c r="G70" s="17"/>
      <c r="H70" s="7"/>
    </row>
    <row r="71" spans="2:8" ht="18" customHeight="1" x14ac:dyDescent="0.25">
      <c r="B71" s="7"/>
      <c r="C71" s="10" t="s">
        <v>241</v>
      </c>
      <c r="D71" s="7"/>
      <c r="E71" s="30" t="s">
        <v>16</v>
      </c>
      <c r="F71" s="27"/>
      <c r="G71" s="17"/>
      <c r="H71" s="7"/>
    </row>
    <row r="72" spans="2:8" ht="12" customHeight="1" x14ac:dyDescent="0.25">
      <c r="B72" s="7"/>
      <c r="C72" s="27"/>
      <c r="D72" s="7"/>
      <c r="E72" s="27"/>
      <c r="F72" s="27"/>
      <c r="G72" s="27"/>
      <c r="H72" s="7"/>
    </row>
    <row r="73" spans="2:8" ht="22.05" customHeight="1" x14ac:dyDescent="0.25">
      <c r="B73" s="7"/>
      <c r="C73" s="10" t="s">
        <v>209</v>
      </c>
      <c r="D73" s="7"/>
      <c r="E73" s="27"/>
      <c r="F73" s="27"/>
      <c r="G73" s="83">
        <f>SUM(G74:G75)</f>
        <v>0</v>
      </c>
      <c r="H73" s="7"/>
    </row>
    <row r="74" spans="2:8" ht="25.2" x14ac:dyDescent="0.25">
      <c r="B74" s="7"/>
      <c r="C74" s="10" t="s">
        <v>244</v>
      </c>
      <c r="D74" s="7"/>
      <c r="E74" s="30" t="s">
        <v>16</v>
      </c>
      <c r="F74" s="27"/>
      <c r="G74" s="17"/>
      <c r="H74" s="7"/>
    </row>
    <row r="75" spans="2:8" ht="18" customHeight="1" x14ac:dyDescent="0.25">
      <c r="B75" s="7"/>
      <c r="C75" s="10" t="s">
        <v>245</v>
      </c>
      <c r="D75" s="7"/>
      <c r="E75" s="30" t="s">
        <v>16</v>
      </c>
      <c r="F75" s="27"/>
      <c r="G75" s="17"/>
      <c r="H75" s="7"/>
    </row>
    <row r="76" spans="2:8" ht="16.95" customHeight="1" x14ac:dyDescent="0.25">
      <c r="B76" s="7"/>
      <c r="C76" s="27"/>
      <c r="D76" s="7"/>
      <c r="E76" s="27"/>
      <c r="F76" s="27"/>
      <c r="G76" s="27"/>
      <c r="H76" s="7"/>
    </row>
    <row r="77" spans="2:8" ht="16.95" customHeight="1" x14ac:dyDescent="0.25">
      <c r="B77" s="7"/>
      <c r="C77" s="11" t="s">
        <v>35</v>
      </c>
      <c r="D77" s="7"/>
      <c r="E77" s="27"/>
      <c r="F77" s="27"/>
      <c r="G77" s="84">
        <f>G54+G56+G58+G61-G62+G64-G65-G73</f>
        <v>0</v>
      </c>
      <c r="H77" s="7"/>
    </row>
    <row r="78" spans="2:8" ht="9" customHeight="1" x14ac:dyDescent="0.25">
      <c r="B78" s="7"/>
      <c r="C78" s="27"/>
      <c r="D78" s="7"/>
      <c r="E78" s="27"/>
      <c r="F78" s="27"/>
      <c r="G78" s="27"/>
      <c r="H78" s="7"/>
    </row>
    <row r="79" spans="2:8" ht="16.95" customHeight="1" x14ac:dyDescent="0.25">
      <c r="B79" s="7"/>
      <c r="C79" s="10" t="s">
        <v>42</v>
      </c>
      <c r="D79" s="7"/>
      <c r="E79" s="30" t="s">
        <v>16</v>
      </c>
      <c r="F79" s="27"/>
      <c r="G79" s="17"/>
      <c r="H79" s="7"/>
    </row>
    <row r="80" spans="2:8" ht="16.95" customHeight="1" x14ac:dyDescent="0.25">
      <c r="B80" s="7"/>
      <c r="C80" s="10" t="s">
        <v>43</v>
      </c>
      <c r="D80" s="7"/>
      <c r="E80" s="30" t="s">
        <v>16</v>
      </c>
      <c r="F80" s="27"/>
      <c r="G80" s="17"/>
      <c r="H80" s="7"/>
    </row>
    <row r="81" spans="2:8" ht="16.95" customHeight="1" x14ac:dyDescent="0.25">
      <c r="B81" s="7"/>
      <c r="C81" s="10" t="s">
        <v>44</v>
      </c>
      <c r="D81" s="7"/>
      <c r="E81" s="30" t="s">
        <v>16</v>
      </c>
      <c r="F81" s="27"/>
      <c r="G81" s="17"/>
      <c r="H81" s="7"/>
    </row>
    <row r="82" spans="2:8" ht="16.95" customHeight="1" x14ac:dyDescent="0.25">
      <c r="B82" s="7"/>
      <c r="C82" s="10" t="s">
        <v>45</v>
      </c>
      <c r="D82" s="7"/>
      <c r="E82" s="30" t="s">
        <v>16</v>
      </c>
      <c r="F82" s="27"/>
      <c r="G82" s="17"/>
      <c r="H82" s="7"/>
    </row>
    <row r="83" spans="2:8" ht="16.95" customHeight="1" x14ac:dyDescent="0.25">
      <c r="B83" s="7"/>
      <c r="C83" s="10" t="s">
        <v>46</v>
      </c>
      <c r="D83" s="7"/>
      <c r="E83" s="30" t="s">
        <v>16</v>
      </c>
      <c r="F83" s="27"/>
      <c r="G83" s="17"/>
      <c r="H83" s="7"/>
    </row>
    <row r="84" spans="2:8" ht="16.95" customHeight="1" x14ac:dyDescent="0.25">
      <c r="B84" s="7"/>
      <c r="C84" s="11" t="s">
        <v>47</v>
      </c>
      <c r="D84" s="7"/>
      <c r="E84" s="27"/>
      <c r="F84" s="27"/>
      <c r="G84" s="84">
        <f>SUM(G77:G83)</f>
        <v>0</v>
      </c>
      <c r="H84" s="7"/>
    </row>
    <row r="85" spans="2:8" ht="16.95" customHeight="1" thickBot="1" x14ac:dyDescent="0.3">
      <c r="B85" s="7"/>
      <c r="C85" s="27"/>
      <c r="D85" s="7"/>
      <c r="E85" s="27"/>
      <c r="F85" s="27"/>
      <c r="G85" s="27"/>
      <c r="H85" s="7"/>
    </row>
    <row r="86" spans="2:8" s="20" customFormat="1" ht="26.4" customHeight="1" thickBot="1" x14ac:dyDescent="0.35">
      <c r="B86" s="23"/>
      <c r="C86" s="28" t="s">
        <v>208</v>
      </c>
      <c r="D86" s="23"/>
      <c r="E86" s="31"/>
      <c r="F86" s="31"/>
      <c r="G86" s="85" t="str">
        <f>IFERROR(IF(ABS(G19+G26+G31-G33-G39-G41-G50-G84)&gt;1,"NU","DA"),"")</f>
        <v>DA</v>
      </c>
      <c r="H86" s="23"/>
    </row>
    <row r="87" spans="2:8" ht="16.95" customHeight="1" x14ac:dyDescent="0.25">
      <c r="B87" s="7"/>
      <c r="C87" s="27"/>
      <c r="D87" s="7"/>
      <c r="E87" s="27"/>
      <c r="F87" s="27"/>
      <c r="G87" s="27"/>
      <c r="H87" s="7"/>
    </row>
    <row r="88" spans="2:8" ht="21" customHeight="1" x14ac:dyDescent="0.25">
      <c r="C88" s="29"/>
      <c r="E88" s="29"/>
      <c r="F88" s="29"/>
      <c r="G88" s="29"/>
    </row>
  </sheetData>
  <sheetProtection algorithmName="SHA-512" hashValue="jjAObzq4pcDC8weApDcEl7j5pEQh+wJo6gI6JWIYOka6ZyVDz/4Qxg01rzmfDnH1kUHcIf/kJ4CZgyA+bhx66g==" saltValue="SZtvlwlcK349H7Mc869pgg==" spinCount="100000" sheet="1" formatCells="0" formatColumns="0" formatRows="0" insertColumns="0" insertRows="0"/>
  <mergeCells count="1">
    <mergeCell ref="C3:G3"/>
  </mergeCells>
  <phoneticPr fontId="2" type="noConversion"/>
  <conditionalFormatting sqref="G86">
    <cfRule type="cellIs" dxfId="20" priority="2" operator="equal">
      <formula>"NU"</formula>
    </cfRule>
    <cfRule type="cellIs" dxfId="19" priority="6" operator="equal">
      <formula>"DA"</formula>
    </cfRule>
  </conditionalFormatting>
  <pageMargins left="0.7" right="0.7" top="0.75" bottom="0.75" header="0.3" footer="0.3"/>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161"/>
  <sheetViews>
    <sheetView zoomScale="89" zoomScaleNormal="89" workbookViewId="0">
      <selection activeCell="C10" sqref="C10"/>
    </sheetView>
  </sheetViews>
  <sheetFormatPr defaultColWidth="8.88671875" defaultRowHeight="13.8" x14ac:dyDescent="0.25"/>
  <cols>
    <col min="1" max="1" width="8.88671875" style="8"/>
    <col min="2" max="2" width="7" style="8" customWidth="1"/>
    <col min="3" max="3" width="62" style="8" customWidth="1"/>
    <col min="4" max="4" width="4.88671875" style="8" customWidth="1"/>
    <col min="5" max="5" width="8.88671875" style="8"/>
    <col min="6" max="6" width="3.6640625" style="8" customWidth="1"/>
    <col min="7" max="7" width="22.5546875" style="8" customWidth="1"/>
    <col min="8" max="8" width="6.5546875" style="8" customWidth="1"/>
    <col min="9" max="16384" width="8.88671875" style="8"/>
  </cols>
  <sheetData>
    <row r="2" spans="2:8" ht="14.4" thickBot="1" x14ac:dyDescent="0.3">
      <c r="B2" s="75"/>
      <c r="C2" s="75"/>
      <c r="D2" s="75"/>
      <c r="E2" s="75"/>
      <c r="F2" s="75"/>
      <c r="G2" s="75"/>
      <c r="H2" s="75"/>
    </row>
    <row r="3" spans="2:8" ht="27" customHeight="1" thickBot="1" x14ac:dyDescent="0.3">
      <c r="B3" s="75"/>
      <c r="C3" s="366" t="s">
        <v>112</v>
      </c>
      <c r="D3" s="367"/>
      <c r="E3" s="367"/>
      <c r="F3" s="367"/>
      <c r="G3" s="368"/>
      <c r="H3" s="75"/>
    </row>
    <row r="4" spans="2:8" x14ac:dyDescent="0.25">
      <c r="B4" s="75"/>
      <c r="C4" s="75"/>
      <c r="D4" s="75"/>
      <c r="E4" s="75"/>
      <c r="F4" s="75"/>
      <c r="G4" s="75"/>
      <c r="H4" s="75"/>
    </row>
    <row r="5" spans="2:8" ht="26.4" customHeight="1" x14ac:dyDescent="0.25">
      <c r="B5" s="75"/>
      <c r="C5" s="87" t="s">
        <v>49</v>
      </c>
      <c r="D5" s="77"/>
      <c r="E5" s="78"/>
      <c r="F5" s="78"/>
      <c r="G5" s="78"/>
      <c r="H5" s="75"/>
    </row>
    <row r="6" spans="2:8" x14ac:dyDescent="0.25">
      <c r="B6" s="75"/>
      <c r="C6" s="75"/>
      <c r="D6" s="75"/>
      <c r="E6" s="75"/>
      <c r="F6" s="75"/>
      <c r="G6" s="75"/>
      <c r="H6" s="75"/>
    </row>
    <row r="7" spans="2:8" ht="24" customHeight="1" x14ac:dyDescent="0.25"/>
    <row r="8" spans="2:8" ht="14.4" thickBot="1" x14ac:dyDescent="0.3">
      <c r="B8" s="7"/>
      <c r="C8" s="7"/>
      <c r="D8" s="7"/>
      <c r="E8" s="7"/>
      <c r="F8" s="7"/>
      <c r="G8" s="7"/>
      <c r="H8" s="7"/>
    </row>
    <row r="9" spans="2:8" ht="16.8" thickBot="1" x14ac:dyDescent="0.3">
      <c r="B9" s="7"/>
      <c r="C9" s="14" t="s">
        <v>41</v>
      </c>
      <c r="D9" s="7"/>
      <c r="E9" s="7"/>
      <c r="F9" s="7"/>
      <c r="G9" s="15" t="s">
        <v>36</v>
      </c>
      <c r="H9" s="7"/>
    </row>
    <row r="10" spans="2:8" x14ac:dyDescent="0.25">
      <c r="B10" s="7"/>
      <c r="C10" s="7"/>
      <c r="D10" s="7"/>
      <c r="E10" s="7"/>
      <c r="F10" s="7"/>
      <c r="G10" s="7"/>
      <c r="H10" s="7"/>
    </row>
    <row r="11" spans="2:8" ht="18" customHeight="1" x14ac:dyDescent="0.25">
      <c r="B11" s="7"/>
      <c r="C11" s="9" t="s">
        <v>15</v>
      </c>
      <c r="D11" s="7"/>
      <c r="E11" s="27"/>
      <c r="F11" s="7"/>
      <c r="G11" s="7"/>
      <c r="H11" s="7"/>
    </row>
    <row r="12" spans="2:8" ht="12" customHeight="1" x14ac:dyDescent="0.25">
      <c r="B12" s="7"/>
      <c r="C12" s="7"/>
      <c r="D12" s="7"/>
      <c r="E12" s="27"/>
      <c r="F12" s="7"/>
      <c r="G12" s="7"/>
      <c r="H12" s="7"/>
    </row>
    <row r="13" spans="2:8" ht="18" customHeight="1" x14ac:dyDescent="0.25">
      <c r="B13" s="7"/>
      <c r="C13" s="16" t="s">
        <v>119</v>
      </c>
      <c r="D13" s="7"/>
      <c r="E13" s="27"/>
      <c r="F13" s="7"/>
      <c r="G13" s="7"/>
      <c r="H13" s="7"/>
    </row>
    <row r="14" spans="2:8" ht="18" customHeight="1" x14ac:dyDescent="0.25">
      <c r="B14" s="7"/>
      <c r="C14" s="10" t="s">
        <v>113</v>
      </c>
      <c r="D14" s="7"/>
      <c r="E14" s="30" t="s">
        <v>16</v>
      </c>
      <c r="F14" s="7"/>
      <c r="G14" s="17"/>
      <c r="H14" s="7"/>
    </row>
    <row r="15" spans="2:8" ht="18" customHeight="1" x14ac:dyDescent="0.25">
      <c r="B15" s="7"/>
      <c r="C15" s="10" t="s">
        <v>114</v>
      </c>
      <c r="D15" s="7"/>
      <c r="E15" s="30" t="s">
        <v>16</v>
      </c>
      <c r="F15" s="7"/>
      <c r="G15" s="17"/>
      <c r="H15" s="7"/>
    </row>
    <row r="16" spans="2:8" ht="37.799999999999997" x14ac:dyDescent="0.25">
      <c r="B16" s="7"/>
      <c r="C16" s="10" t="s">
        <v>115</v>
      </c>
      <c r="D16" s="7"/>
      <c r="E16" s="30" t="s">
        <v>16</v>
      </c>
      <c r="F16" s="7"/>
      <c r="G16" s="17"/>
      <c r="H16" s="7"/>
    </row>
    <row r="17" spans="2:8" ht="18" customHeight="1" x14ac:dyDescent="0.25">
      <c r="B17" s="7"/>
      <c r="C17" s="10" t="s">
        <v>116</v>
      </c>
      <c r="D17" s="7"/>
      <c r="E17" s="30" t="s">
        <v>16</v>
      </c>
      <c r="F17" s="7"/>
      <c r="G17" s="17"/>
      <c r="H17" s="7"/>
    </row>
    <row r="18" spans="2:8" ht="25.2" x14ac:dyDescent="0.25">
      <c r="B18" s="7"/>
      <c r="C18" s="10" t="s">
        <v>117</v>
      </c>
      <c r="D18" s="7"/>
      <c r="E18" s="30" t="s">
        <v>16</v>
      </c>
      <c r="F18" s="7"/>
      <c r="G18" s="17"/>
      <c r="H18" s="7"/>
    </row>
    <row r="19" spans="2:8" ht="18" customHeight="1" x14ac:dyDescent="0.25">
      <c r="B19" s="7"/>
      <c r="C19" s="10" t="s">
        <v>118</v>
      </c>
      <c r="D19" s="7"/>
      <c r="E19" s="30" t="s">
        <v>16</v>
      </c>
      <c r="F19" s="7"/>
      <c r="G19" s="17"/>
      <c r="H19" s="7"/>
    </row>
    <row r="20" spans="2:8" ht="18" customHeight="1" x14ac:dyDescent="0.25">
      <c r="B20" s="7"/>
      <c r="C20" s="11" t="s">
        <v>218</v>
      </c>
      <c r="D20" s="7"/>
      <c r="E20" s="27"/>
      <c r="F20" s="7"/>
      <c r="G20" s="84">
        <f>SUM(G14:G19)</f>
        <v>0</v>
      </c>
      <c r="H20" s="7"/>
    </row>
    <row r="21" spans="2:8" ht="13.8" customHeight="1" x14ac:dyDescent="0.25">
      <c r="B21" s="7"/>
      <c r="C21" s="7"/>
      <c r="D21" s="7"/>
      <c r="E21" s="27"/>
      <c r="F21" s="7"/>
      <c r="G21" s="27"/>
      <c r="H21" s="7"/>
    </row>
    <row r="22" spans="2:8" ht="18" customHeight="1" x14ac:dyDescent="0.25">
      <c r="B22" s="7"/>
      <c r="C22" s="16" t="s">
        <v>120</v>
      </c>
      <c r="D22" s="7"/>
      <c r="E22" s="27"/>
      <c r="F22" s="7"/>
      <c r="G22" s="27"/>
      <c r="H22" s="7"/>
    </row>
    <row r="23" spans="2:8" ht="18" customHeight="1" x14ac:dyDescent="0.25">
      <c r="B23" s="7"/>
      <c r="C23" s="10" t="s">
        <v>121</v>
      </c>
      <c r="D23" s="7"/>
      <c r="E23" s="30" t="s">
        <v>16</v>
      </c>
      <c r="F23" s="7"/>
      <c r="G23" s="17"/>
      <c r="H23" s="7"/>
    </row>
    <row r="24" spans="2:8" ht="18" customHeight="1" x14ac:dyDescent="0.25">
      <c r="B24" s="7"/>
      <c r="C24" s="10" t="s">
        <v>122</v>
      </c>
      <c r="D24" s="7"/>
      <c r="E24" s="30" t="s">
        <v>16</v>
      </c>
      <c r="F24" s="7"/>
      <c r="G24" s="17"/>
      <c r="H24" s="7"/>
    </row>
    <row r="25" spans="2:8" ht="18" customHeight="1" x14ac:dyDescent="0.25">
      <c r="B25" s="7"/>
      <c r="C25" s="10" t="s">
        <v>123</v>
      </c>
      <c r="D25" s="7"/>
      <c r="E25" s="30" t="s">
        <v>16</v>
      </c>
      <c r="F25" s="7"/>
      <c r="G25" s="17"/>
      <c r="H25" s="7"/>
    </row>
    <row r="26" spans="2:8" ht="18" customHeight="1" x14ac:dyDescent="0.25">
      <c r="B26" s="7"/>
      <c r="C26" s="10" t="s">
        <v>124</v>
      </c>
      <c r="D26" s="7"/>
      <c r="E26" s="30" t="s">
        <v>16</v>
      </c>
      <c r="F26" s="7"/>
      <c r="G26" s="17"/>
      <c r="H26" s="7"/>
    </row>
    <row r="27" spans="2:8" ht="18" customHeight="1" x14ac:dyDescent="0.25">
      <c r="B27" s="7"/>
      <c r="C27" s="10" t="s">
        <v>125</v>
      </c>
      <c r="D27" s="7"/>
      <c r="E27" s="30" t="s">
        <v>16</v>
      </c>
      <c r="F27" s="7"/>
      <c r="G27" s="17"/>
      <c r="H27" s="7"/>
    </row>
    <row r="28" spans="2:8" ht="18" customHeight="1" x14ac:dyDescent="0.25">
      <c r="B28" s="7"/>
      <c r="C28" s="10" t="s">
        <v>126</v>
      </c>
      <c r="D28" s="7"/>
      <c r="E28" s="30" t="s">
        <v>16</v>
      </c>
      <c r="F28" s="7"/>
      <c r="G28" s="17"/>
      <c r="H28" s="7"/>
    </row>
    <row r="29" spans="2:8" ht="25.2" x14ac:dyDescent="0.25">
      <c r="B29" s="7"/>
      <c r="C29" s="10" t="s">
        <v>127</v>
      </c>
      <c r="D29" s="7"/>
      <c r="E29" s="30" t="s">
        <v>16</v>
      </c>
      <c r="F29" s="7"/>
      <c r="G29" s="17"/>
      <c r="H29" s="7"/>
    </row>
    <row r="30" spans="2:8" ht="18" customHeight="1" x14ac:dyDescent="0.25">
      <c r="B30" s="7"/>
      <c r="C30" s="10" t="s">
        <v>128</v>
      </c>
      <c r="D30" s="7"/>
      <c r="E30" s="30" t="s">
        <v>16</v>
      </c>
      <c r="F30" s="7"/>
      <c r="G30" s="17"/>
      <c r="H30" s="7"/>
    </row>
    <row r="31" spans="2:8" ht="18" customHeight="1" x14ac:dyDescent="0.25">
      <c r="B31" s="7"/>
      <c r="C31" s="10" t="s">
        <v>129</v>
      </c>
      <c r="D31" s="7"/>
      <c r="E31" s="30" t="s">
        <v>16</v>
      </c>
      <c r="F31" s="7"/>
      <c r="G31" s="17"/>
      <c r="H31" s="7"/>
    </row>
    <row r="32" spans="2:8" ht="18" customHeight="1" x14ac:dyDescent="0.25">
      <c r="B32" s="7"/>
      <c r="C32" s="11" t="s">
        <v>219</v>
      </c>
      <c r="D32" s="7"/>
      <c r="E32" s="27"/>
      <c r="F32" s="7"/>
      <c r="G32" s="84">
        <f>SUM(G23:G31)</f>
        <v>0</v>
      </c>
      <c r="H32" s="7"/>
    </row>
    <row r="33" spans="2:8" ht="12" customHeight="1" x14ac:dyDescent="0.25">
      <c r="B33" s="7"/>
      <c r="C33" s="7"/>
      <c r="D33" s="7"/>
      <c r="E33" s="27"/>
      <c r="F33" s="7"/>
      <c r="G33" s="27"/>
      <c r="H33" s="7"/>
    </row>
    <row r="34" spans="2:8" ht="18" customHeight="1" x14ac:dyDescent="0.25">
      <c r="B34" s="7"/>
      <c r="C34" s="16" t="s">
        <v>130</v>
      </c>
      <c r="D34" s="7"/>
      <c r="E34" s="27"/>
      <c r="F34" s="7"/>
      <c r="G34" s="27"/>
      <c r="H34" s="7"/>
    </row>
    <row r="35" spans="2:8" ht="18" customHeight="1" x14ac:dyDescent="0.25">
      <c r="B35" s="7"/>
      <c r="C35" s="10" t="s">
        <v>131</v>
      </c>
      <c r="D35" s="7"/>
      <c r="E35" s="30" t="s">
        <v>16</v>
      </c>
      <c r="F35" s="7"/>
      <c r="G35" s="17"/>
      <c r="H35" s="7"/>
    </row>
    <row r="36" spans="2:8" ht="18" customHeight="1" x14ac:dyDescent="0.25">
      <c r="B36" s="7"/>
      <c r="C36" s="10" t="s">
        <v>132</v>
      </c>
      <c r="D36" s="7"/>
      <c r="E36" s="30" t="s">
        <v>16</v>
      </c>
      <c r="F36" s="7"/>
      <c r="G36" s="17"/>
      <c r="H36" s="7"/>
    </row>
    <row r="37" spans="2:8" ht="25.2" x14ac:dyDescent="0.25">
      <c r="B37" s="7"/>
      <c r="C37" s="10" t="s">
        <v>133</v>
      </c>
      <c r="D37" s="7"/>
      <c r="E37" s="30" t="s">
        <v>16</v>
      </c>
      <c r="F37" s="7"/>
      <c r="G37" s="17"/>
      <c r="H37" s="7"/>
    </row>
    <row r="38" spans="2:8" ht="25.2" x14ac:dyDescent="0.25">
      <c r="B38" s="7"/>
      <c r="C38" s="10" t="s">
        <v>134</v>
      </c>
      <c r="D38" s="7"/>
      <c r="E38" s="30" t="s">
        <v>16</v>
      </c>
      <c r="F38" s="7"/>
      <c r="G38" s="17"/>
      <c r="H38" s="7"/>
    </row>
    <row r="39" spans="2:8" ht="18" customHeight="1" x14ac:dyDescent="0.25">
      <c r="B39" s="7"/>
      <c r="C39" s="10" t="s">
        <v>135</v>
      </c>
      <c r="D39" s="7"/>
      <c r="E39" s="30" t="s">
        <v>16</v>
      </c>
      <c r="F39" s="7"/>
      <c r="G39" s="17"/>
      <c r="H39" s="7"/>
    </row>
    <row r="40" spans="2:8" ht="18" customHeight="1" x14ac:dyDescent="0.25">
      <c r="B40" s="7"/>
      <c r="C40" s="10" t="s">
        <v>136</v>
      </c>
      <c r="D40" s="7"/>
      <c r="E40" s="30" t="s">
        <v>16</v>
      </c>
      <c r="F40" s="7"/>
      <c r="G40" s="17"/>
      <c r="H40" s="7"/>
    </row>
    <row r="41" spans="2:8" ht="18" customHeight="1" x14ac:dyDescent="0.25">
      <c r="B41" s="7"/>
      <c r="C41" s="11" t="s">
        <v>220</v>
      </c>
      <c r="D41" s="7"/>
      <c r="E41" s="27"/>
      <c r="F41" s="7"/>
      <c r="G41" s="84">
        <f>SUM(G35:G40)</f>
        <v>0</v>
      </c>
      <c r="H41" s="7"/>
    </row>
    <row r="42" spans="2:8" ht="12" customHeight="1" x14ac:dyDescent="0.25">
      <c r="B42" s="7"/>
      <c r="C42" s="7"/>
      <c r="D42" s="7"/>
      <c r="E42" s="27"/>
      <c r="F42" s="7"/>
      <c r="G42" s="27"/>
      <c r="H42" s="7"/>
    </row>
    <row r="43" spans="2:8" ht="18" customHeight="1" x14ac:dyDescent="0.25">
      <c r="B43" s="7"/>
      <c r="C43" s="22" t="s">
        <v>18</v>
      </c>
      <c r="D43" s="7"/>
      <c r="E43" s="27"/>
      <c r="F43" s="7"/>
      <c r="G43" s="84">
        <f>G20+G32+G41</f>
        <v>0</v>
      </c>
      <c r="H43" s="7"/>
    </row>
    <row r="44" spans="2:8" ht="18" customHeight="1" x14ac:dyDescent="0.25">
      <c r="B44" s="7"/>
      <c r="C44" s="7"/>
      <c r="D44" s="7"/>
      <c r="E44" s="27"/>
      <c r="F44" s="7"/>
      <c r="G44" s="27"/>
      <c r="H44" s="7"/>
    </row>
    <row r="45" spans="2:8" ht="18" customHeight="1" x14ac:dyDescent="0.25">
      <c r="B45" s="7"/>
      <c r="C45" s="9" t="s">
        <v>19</v>
      </c>
      <c r="D45" s="7"/>
      <c r="E45" s="27"/>
      <c r="F45" s="7"/>
      <c r="G45" s="27"/>
      <c r="H45" s="7"/>
    </row>
    <row r="46" spans="2:8" ht="10.199999999999999" customHeight="1" x14ac:dyDescent="0.25">
      <c r="B46" s="7"/>
      <c r="C46" s="7"/>
      <c r="D46" s="7"/>
      <c r="E46" s="27"/>
      <c r="F46" s="7"/>
      <c r="G46" s="27"/>
      <c r="H46" s="7"/>
    </row>
    <row r="47" spans="2:8" ht="18" customHeight="1" x14ac:dyDescent="0.25">
      <c r="B47" s="7"/>
      <c r="C47" s="16" t="s">
        <v>137</v>
      </c>
      <c r="D47" s="7"/>
      <c r="E47" s="27"/>
      <c r="F47" s="7"/>
      <c r="G47" s="27"/>
      <c r="H47" s="7"/>
    </row>
    <row r="48" spans="2:8" ht="18" customHeight="1" x14ac:dyDescent="0.25">
      <c r="B48" s="7"/>
      <c r="C48" s="10" t="s">
        <v>138</v>
      </c>
      <c r="D48" s="7"/>
      <c r="E48" s="30" t="s">
        <v>16</v>
      </c>
      <c r="F48" s="7"/>
      <c r="G48" s="17"/>
      <c r="H48" s="7"/>
    </row>
    <row r="49" spans="2:8" ht="18" customHeight="1" x14ac:dyDescent="0.25">
      <c r="B49" s="7"/>
      <c r="C49" s="10" t="s">
        <v>139</v>
      </c>
      <c r="D49" s="7"/>
      <c r="E49" s="30" t="s">
        <v>16</v>
      </c>
      <c r="F49" s="7"/>
      <c r="G49" s="17"/>
      <c r="H49" s="7"/>
    </row>
    <row r="50" spans="2:8" ht="18" customHeight="1" x14ac:dyDescent="0.25">
      <c r="B50" s="7"/>
      <c r="C50" s="10" t="s">
        <v>140</v>
      </c>
      <c r="D50" s="7"/>
      <c r="E50" s="30" t="s">
        <v>16</v>
      </c>
      <c r="F50" s="7"/>
      <c r="G50" s="17"/>
      <c r="H50" s="7"/>
    </row>
    <row r="51" spans="2:8" ht="18" customHeight="1" x14ac:dyDescent="0.25">
      <c r="B51" s="7"/>
      <c r="C51" s="10" t="s">
        <v>141</v>
      </c>
      <c r="D51" s="7"/>
      <c r="E51" s="30" t="s">
        <v>16</v>
      </c>
      <c r="F51" s="7"/>
      <c r="G51" s="17"/>
      <c r="H51" s="7"/>
    </row>
    <row r="52" spans="2:8" ht="18" customHeight="1" x14ac:dyDescent="0.25">
      <c r="B52" s="7"/>
      <c r="C52" s="11" t="s">
        <v>221</v>
      </c>
      <c r="D52" s="7"/>
      <c r="E52" s="27"/>
      <c r="F52" s="7"/>
      <c r="G52" s="84">
        <f>SUM(G48:G51)</f>
        <v>0</v>
      </c>
      <c r="H52" s="7"/>
    </row>
    <row r="53" spans="2:8" ht="12" customHeight="1" x14ac:dyDescent="0.25">
      <c r="B53" s="7"/>
      <c r="C53" s="7"/>
      <c r="D53" s="7"/>
      <c r="E53" s="27"/>
      <c r="F53" s="7"/>
      <c r="G53" s="27"/>
      <c r="H53" s="7"/>
    </row>
    <row r="54" spans="2:8" ht="18" customHeight="1" x14ac:dyDescent="0.25">
      <c r="B54" s="7"/>
      <c r="C54" s="16" t="s">
        <v>142</v>
      </c>
      <c r="D54" s="7"/>
      <c r="E54" s="27"/>
      <c r="F54" s="7"/>
      <c r="G54" s="27"/>
      <c r="H54" s="7"/>
    </row>
    <row r="55" spans="2:8" ht="18" customHeight="1" x14ac:dyDescent="0.25">
      <c r="B55" s="7"/>
      <c r="C55" s="10" t="s">
        <v>143</v>
      </c>
      <c r="D55" s="7"/>
      <c r="E55" s="30" t="s">
        <v>16</v>
      </c>
      <c r="F55" s="7"/>
      <c r="G55" s="17"/>
      <c r="H55" s="7"/>
    </row>
    <row r="56" spans="2:8" ht="18" customHeight="1" x14ac:dyDescent="0.25">
      <c r="B56" s="7"/>
      <c r="C56" s="10" t="s">
        <v>144</v>
      </c>
      <c r="D56" s="7"/>
      <c r="E56" s="30" t="s">
        <v>16</v>
      </c>
      <c r="F56" s="7"/>
      <c r="G56" s="17"/>
      <c r="H56" s="7"/>
    </row>
    <row r="57" spans="2:8" ht="25.2" x14ac:dyDescent="0.25">
      <c r="B57" s="7"/>
      <c r="C57" s="10" t="s">
        <v>145</v>
      </c>
      <c r="D57" s="7"/>
      <c r="E57" s="30" t="s">
        <v>16</v>
      </c>
      <c r="F57" s="7"/>
      <c r="G57" s="17"/>
      <c r="H57" s="7"/>
    </row>
    <row r="58" spans="2:8" ht="18" customHeight="1" x14ac:dyDescent="0.25">
      <c r="B58" s="7"/>
      <c r="C58" s="10" t="s">
        <v>146</v>
      </c>
      <c r="D58" s="7"/>
      <c r="E58" s="30" t="s">
        <v>16</v>
      </c>
      <c r="F58" s="7"/>
      <c r="G58" s="17"/>
      <c r="H58" s="7"/>
    </row>
    <row r="59" spans="2:8" ht="18" customHeight="1" x14ac:dyDescent="0.25">
      <c r="B59" s="7"/>
      <c r="C59" s="10" t="s">
        <v>147</v>
      </c>
      <c r="D59" s="7"/>
      <c r="E59" s="30" t="s">
        <v>16</v>
      </c>
      <c r="F59" s="7"/>
      <c r="G59" s="17"/>
      <c r="H59" s="7"/>
    </row>
    <row r="60" spans="2:8" ht="18" customHeight="1" x14ac:dyDescent="0.25">
      <c r="B60" s="7"/>
      <c r="C60" s="11" t="s">
        <v>222</v>
      </c>
      <c r="D60" s="7"/>
      <c r="E60" s="27"/>
      <c r="F60" s="7"/>
      <c r="G60" s="84">
        <f>SUM(G55:G59)</f>
        <v>0</v>
      </c>
      <c r="H60" s="7"/>
    </row>
    <row r="61" spans="2:8" ht="10.8" customHeight="1" x14ac:dyDescent="0.25">
      <c r="B61" s="7"/>
      <c r="C61" s="7"/>
      <c r="D61" s="7"/>
      <c r="E61" s="27"/>
      <c r="F61" s="7"/>
      <c r="G61" s="27"/>
      <c r="H61" s="7"/>
    </row>
    <row r="62" spans="2:8" ht="18" customHeight="1" x14ac:dyDescent="0.25">
      <c r="B62" s="7"/>
      <c r="C62" s="16" t="s">
        <v>148</v>
      </c>
      <c r="D62" s="7"/>
      <c r="E62" s="27"/>
      <c r="F62" s="7"/>
      <c r="G62" s="27"/>
      <c r="H62" s="7"/>
    </row>
    <row r="63" spans="2:8" ht="18" customHeight="1" x14ac:dyDescent="0.25">
      <c r="B63" s="7"/>
      <c r="C63" s="10" t="s">
        <v>149</v>
      </c>
      <c r="D63" s="7"/>
      <c r="E63" s="30" t="s">
        <v>16</v>
      </c>
      <c r="F63" s="7"/>
      <c r="G63" s="17"/>
      <c r="H63" s="7"/>
    </row>
    <row r="64" spans="2:8" ht="18" customHeight="1" x14ac:dyDescent="0.25">
      <c r="B64" s="7"/>
      <c r="C64" s="10" t="s">
        <v>150</v>
      </c>
      <c r="D64" s="7"/>
      <c r="E64" s="30" t="s">
        <v>16</v>
      </c>
      <c r="F64" s="7"/>
      <c r="G64" s="17"/>
      <c r="H64" s="7"/>
    </row>
    <row r="65" spans="2:8" ht="18" customHeight="1" x14ac:dyDescent="0.25">
      <c r="B65" s="7"/>
      <c r="C65" s="11" t="s">
        <v>223</v>
      </c>
      <c r="D65" s="7"/>
      <c r="E65" s="27"/>
      <c r="F65" s="7"/>
      <c r="G65" s="84">
        <f>SUM(G63:G64)</f>
        <v>0</v>
      </c>
      <c r="H65" s="7"/>
    </row>
    <row r="66" spans="2:8" ht="9.6" customHeight="1" x14ac:dyDescent="0.25">
      <c r="B66" s="7"/>
      <c r="C66" s="7"/>
      <c r="D66" s="7"/>
      <c r="E66" s="27"/>
      <c r="F66" s="7"/>
      <c r="G66" s="27"/>
      <c r="H66" s="7"/>
    </row>
    <row r="67" spans="2:8" ht="18" customHeight="1" x14ac:dyDescent="0.25">
      <c r="B67" s="7"/>
      <c r="C67" s="16" t="s">
        <v>151</v>
      </c>
      <c r="D67" s="7"/>
      <c r="E67" s="30" t="s">
        <v>16</v>
      </c>
      <c r="F67" s="7"/>
      <c r="G67" s="17"/>
      <c r="H67" s="7"/>
    </row>
    <row r="68" spans="2:8" ht="10.8" customHeight="1" x14ac:dyDescent="0.25">
      <c r="B68" s="7"/>
      <c r="C68" s="7"/>
      <c r="D68" s="7"/>
      <c r="E68" s="27"/>
      <c r="F68" s="7"/>
      <c r="G68" s="27"/>
      <c r="H68" s="7"/>
    </row>
    <row r="69" spans="2:8" ht="18" customHeight="1" x14ac:dyDescent="0.25">
      <c r="B69" s="7"/>
      <c r="C69" s="22" t="s">
        <v>24</v>
      </c>
      <c r="D69" s="7"/>
      <c r="E69" s="27"/>
      <c r="F69" s="7"/>
      <c r="G69" s="84">
        <f>G67+G65+G60+G52</f>
        <v>0</v>
      </c>
      <c r="H69" s="7"/>
    </row>
    <row r="70" spans="2:8" ht="18" customHeight="1" x14ac:dyDescent="0.25">
      <c r="B70" s="7"/>
      <c r="C70" s="7"/>
      <c r="D70" s="7"/>
      <c r="E70" s="27"/>
      <c r="F70" s="7"/>
      <c r="G70" s="27"/>
      <c r="H70" s="7"/>
    </row>
    <row r="71" spans="2:8" ht="18" customHeight="1" x14ac:dyDescent="0.25">
      <c r="B71" s="7"/>
      <c r="C71" s="9" t="s">
        <v>25</v>
      </c>
      <c r="D71" s="7"/>
      <c r="E71" s="27"/>
      <c r="F71" s="7"/>
      <c r="G71" s="84">
        <f>SUM(G72:G73)</f>
        <v>0</v>
      </c>
      <c r="H71" s="7"/>
    </row>
    <row r="72" spans="2:8" ht="18" customHeight="1" x14ac:dyDescent="0.25">
      <c r="B72" s="7"/>
      <c r="C72" s="10" t="s">
        <v>152</v>
      </c>
      <c r="D72" s="7"/>
      <c r="E72" s="30" t="s">
        <v>16</v>
      </c>
      <c r="F72" s="7"/>
      <c r="G72" s="17"/>
      <c r="H72" s="7"/>
    </row>
    <row r="73" spans="2:8" ht="18" customHeight="1" x14ac:dyDescent="0.25">
      <c r="B73" s="7"/>
      <c r="C73" s="10" t="s">
        <v>153</v>
      </c>
      <c r="D73" s="7"/>
      <c r="E73" s="30" t="s">
        <v>16</v>
      </c>
      <c r="F73" s="7"/>
      <c r="G73" s="17"/>
      <c r="H73" s="7"/>
    </row>
    <row r="74" spans="2:8" ht="18" customHeight="1" x14ac:dyDescent="0.25">
      <c r="B74" s="7"/>
      <c r="C74" s="7"/>
      <c r="D74" s="7"/>
      <c r="E74" s="27"/>
      <c r="F74" s="7"/>
      <c r="G74" s="27"/>
      <c r="H74" s="7"/>
    </row>
    <row r="75" spans="2:8" ht="27.6" x14ac:dyDescent="0.25">
      <c r="B75" s="7"/>
      <c r="C75" s="9" t="s">
        <v>26</v>
      </c>
      <c r="D75" s="7"/>
      <c r="E75" s="27"/>
      <c r="F75" s="7"/>
      <c r="G75" s="27"/>
      <c r="H75" s="7"/>
    </row>
    <row r="76" spans="2:8" ht="37.799999999999997" x14ac:dyDescent="0.25">
      <c r="B76" s="7"/>
      <c r="C76" s="10" t="s">
        <v>154</v>
      </c>
      <c r="D76" s="7"/>
      <c r="E76" s="30" t="s">
        <v>16</v>
      </c>
      <c r="F76" s="7"/>
      <c r="G76" s="17"/>
      <c r="H76" s="7"/>
    </row>
    <row r="77" spans="2:8" ht="18" customHeight="1" x14ac:dyDescent="0.25">
      <c r="B77" s="7"/>
      <c r="C77" s="10" t="s">
        <v>155</v>
      </c>
      <c r="D77" s="7"/>
      <c r="E77" s="30" t="s">
        <v>16</v>
      </c>
      <c r="F77" s="7"/>
      <c r="G77" s="17"/>
      <c r="H77" s="7"/>
    </row>
    <row r="78" spans="2:8" ht="18" customHeight="1" x14ac:dyDescent="0.25">
      <c r="B78" s="7"/>
      <c r="C78" s="10" t="s">
        <v>156</v>
      </c>
      <c r="D78" s="7"/>
      <c r="E78" s="30" t="s">
        <v>16</v>
      </c>
      <c r="F78" s="7"/>
      <c r="G78" s="17"/>
      <c r="H78" s="7"/>
    </row>
    <row r="79" spans="2:8" ht="18" customHeight="1" x14ac:dyDescent="0.25">
      <c r="B79" s="7"/>
      <c r="C79" s="10" t="s">
        <v>157</v>
      </c>
      <c r="D79" s="7"/>
      <c r="E79" s="30" t="s">
        <v>16</v>
      </c>
      <c r="F79" s="7"/>
      <c r="G79" s="17"/>
      <c r="H79" s="7"/>
    </row>
    <row r="80" spans="2:8" ht="18" customHeight="1" x14ac:dyDescent="0.25">
      <c r="B80" s="7"/>
      <c r="C80" s="10" t="s">
        <v>158</v>
      </c>
      <c r="D80" s="7"/>
      <c r="E80" s="30" t="s">
        <v>16</v>
      </c>
      <c r="F80" s="7"/>
      <c r="G80" s="17"/>
      <c r="H80" s="7"/>
    </row>
    <row r="81" spans="2:8" ht="18" customHeight="1" x14ac:dyDescent="0.25">
      <c r="B81" s="7"/>
      <c r="C81" s="10" t="s">
        <v>159</v>
      </c>
      <c r="D81" s="7"/>
      <c r="E81" s="30" t="s">
        <v>16</v>
      </c>
      <c r="F81" s="7"/>
      <c r="G81" s="17"/>
      <c r="H81" s="7"/>
    </row>
    <row r="82" spans="2:8" ht="25.2" x14ac:dyDescent="0.25">
      <c r="B82" s="7"/>
      <c r="C82" s="10" t="s">
        <v>160</v>
      </c>
      <c r="D82" s="7"/>
      <c r="E82" s="30" t="s">
        <v>16</v>
      </c>
      <c r="F82" s="7"/>
      <c r="G82" s="17"/>
      <c r="H82" s="7"/>
    </row>
    <row r="83" spans="2:8" ht="25.2" x14ac:dyDescent="0.25">
      <c r="B83" s="7"/>
      <c r="C83" s="10" t="s">
        <v>161</v>
      </c>
      <c r="D83" s="7"/>
      <c r="E83" s="30" t="s">
        <v>16</v>
      </c>
      <c r="F83" s="7"/>
      <c r="G83" s="17"/>
      <c r="H83" s="7"/>
    </row>
    <row r="84" spans="2:8" ht="25.2" x14ac:dyDescent="0.25">
      <c r="B84" s="7"/>
      <c r="C84" s="11" t="s">
        <v>224</v>
      </c>
      <c r="D84" s="7"/>
      <c r="E84" s="27"/>
      <c r="F84" s="7"/>
      <c r="G84" s="84">
        <f>SUM(G76:G83)</f>
        <v>0</v>
      </c>
      <c r="H84" s="7"/>
    </row>
    <row r="85" spans="2:8" ht="18" customHeight="1" x14ac:dyDescent="0.25">
      <c r="B85" s="7"/>
      <c r="C85" s="7"/>
      <c r="D85" s="7"/>
      <c r="E85" s="27"/>
      <c r="F85" s="7"/>
      <c r="G85" s="82"/>
      <c r="H85" s="7"/>
    </row>
    <row r="86" spans="2:8" ht="27.6" x14ac:dyDescent="0.25">
      <c r="B86" s="7"/>
      <c r="C86" s="9" t="s">
        <v>162</v>
      </c>
      <c r="D86" s="7"/>
      <c r="E86" s="27"/>
      <c r="F86" s="7"/>
      <c r="G86" s="84">
        <f>G69+G72-G84-G109-G112-G115</f>
        <v>0</v>
      </c>
      <c r="H86" s="7"/>
    </row>
    <row r="87" spans="2:8" x14ac:dyDescent="0.25">
      <c r="B87" s="7"/>
      <c r="C87" s="7"/>
      <c r="D87" s="7"/>
      <c r="E87" s="27"/>
      <c r="F87" s="7"/>
      <c r="G87" s="82"/>
      <c r="H87" s="7"/>
    </row>
    <row r="88" spans="2:8" ht="22.2" customHeight="1" x14ac:dyDescent="0.25">
      <c r="B88" s="7"/>
      <c r="C88" s="9" t="s">
        <v>163</v>
      </c>
      <c r="D88" s="7"/>
      <c r="E88" s="27"/>
      <c r="F88" s="7"/>
      <c r="G88" s="84">
        <f>G43+G73+G86</f>
        <v>0</v>
      </c>
      <c r="H88" s="7"/>
    </row>
    <row r="89" spans="2:8" ht="18" customHeight="1" x14ac:dyDescent="0.25">
      <c r="B89" s="7"/>
      <c r="C89" s="7"/>
      <c r="D89" s="7"/>
      <c r="E89" s="27"/>
      <c r="F89" s="7"/>
      <c r="G89" s="27"/>
      <c r="H89" s="7"/>
    </row>
    <row r="90" spans="2:8" ht="27.6" x14ac:dyDescent="0.25">
      <c r="B90" s="7"/>
      <c r="C90" s="9" t="s">
        <v>217</v>
      </c>
      <c r="D90" s="7"/>
      <c r="E90" s="27"/>
      <c r="F90" s="7"/>
      <c r="G90" s="27"/>
      <c r="H90" s="7"/>
    </row>
    <row r="91" spans="2:8" ht="37.799999999999997" x14ac:dyDescent="0.25">
      <c r="B91" s="7"/>
      <c r="C91" s="10" t="s">
        <v>164</v>
      </c>
      <c r="D91" s="7"/>
      <c r="E91" s="30" t="s">
        <v>16</v>
      </c>
      <c r="F91" s="7"/>
      <c r="G91" s="17"/>
      <c r="H91" s="7"/>
    </row>
    <row r="92" spans="2:8" ht="18" customHeight="1" x14ac:dyDescent="0.25">
      <c r="B92" s="7"/>
      <c r="C92" s="10" t="s">
        <v>155</v>
      </c>
      <c r="D92" s="7"/>
      <c r="E92" s="30" t="s">
        <v>16</v>
      </c>
      <c r="F92" s="7"/>
      <c r="G92" s="17"/>
      <c r="H92" s="7"/>
    </row>
    <row r="93" spans="2:8" ht="18" customHeight="1" x14ac:dyDescent="0.25">
      <c r="B93" s="7"/>
      <c r="C93" s="10" t="s">
        <v>156</v>
      </c>
      <c r="D93" s="7"/>
      <c r="E93" s="30" t="s">
        <v>16</v>
      </c>
      <c r="F93" s="7"/>
      <c r="G93" s="17"/>
      <c r="H93" s="7"/>
    </row>
    <row r="94" spans="2:8" ht="18" customHeight="1" x14ac:dyDescent="0.25">
      <c r="B94" s="7"/>
      <c r="C94" s="10" t="s">
        <v>157</v>
      </c>
      <c r="D94" s="7"/>
      <c r="E94" s="30" t="s">
        <v>16</v>
      </c>
      <c r="F94" s="7"/>
      <c r="G94" s="17"/>
      <c r="H94" s="7"/>
    </row>
    <row r="95" spans="2:8" ht="18" customHeight="1" x14ac:dyDescent="0.25">
      <c r="B95" s="7"/>
      <c r="C95" s="10" t="s">
        <v>158</v>
      </c>
      <c r="D95" s="7"/>
      <c r="E95" s="30" t="s">
        <v>16</v>
      </c>
      <c r="F95" s="7"/>
      <c r="G95" s="17"/>
      <c r="H95" s="7"/>
    </row>
    <row r="96" spans="2:8" ht="18" customHeight="1" x14ac:dyDescent="0.25">
      <c r="B96" s="7"/>
      <c r="C96" s="10" t="s">
        <v>159</v>
      </c>
      <c r="D96" s="7"/>
      <c r="E96" s="30" t="s">
        <v>16</v>
      </c>
      <c r="F96" s="7"/>
      <c r="G96" s="17"/>
      <c r="H96" s="7"/>
    </row>
    <row r="97" spans="2:8" ht="25.2" x14ac:dyDescent="0.25">
      <c r="B97" s="7"/>
      <c r="C97" s="10" t="s">
        <v>160</v>
      </c>
      <c r="D97" s="7"/>
      <c r="E97" s="30" t="s">
        <v>16</v>
      </c>
      <c r="F97" s="7"/>
      <c r="G97" s="17"/>
      <c r="H97" s="7"/>
    </row>
    <row r="98" spans="2:8" ht="25.2" x14ac:dyDescent="0.25">
      <c r="B98" s="7"/>
      <c r="C98" s="10" t="s">
        <v>165</v>
      </c>
      <c r="D98" s="7"/>
      <c r="E98" s="30" t="s">
        <v>16</v>
      </c>
      <c r="F98" s="7"/>
      <c r="G98" s="17"/>
      <c r="H98" s="7"/>
    </row>
    <row r="99" spans="2:8" ht="25.2" x14ac:dyDescent="0.25">
      <c r="B99" s="7"/>
      <c r="C99" s="24" t="s">
        <v>225</v>
      </c>
      <c r="D99" s="7"/>
      <c r="E99" s="27"/>
      <c r="F99" s="7"/>
      <c r="G99" s="84">
        <f>SUM(G91:G98)</f>
        <v>0</v>
      </c>
      <c r="H99" s="7"/>
    </row>
    <row r="100" spans="2:8" ht="18" customHeight="1" x14ac:dyDescent="0.25">
      <c r="B100" s="7"/>
      <c r="C100" s="7"/>
      <c r="D100" s="7"/>
      <c r="E100" s="27"/>
      <c r="F100" s="7"/>
      <c r="G100" s="27"/>
      <c r="H100" s="7"/>
    </row>
    <row r="101" spans="2:8" ht="18" customHeight="1" x14ac:dyDescent="0.25">
      <c r="B101" s="7"/>
      <c r="C101" s="9" t="s">
        <v>166</v>
      </c>
      <c r="D101" s="7"/>
      <c r="E101" s="27"/>
      <c r="F101" s="7"/>
      <c r="G101" s="27"/>
      <c r="H101" s="7"/>
    </row>
    <row r="102" spans="2:8" ht="18" customHeight="1" x14ac:dyDescent="0.25">
      <c r="B102" s="7"/>
      <c r="C102" s="10" t="s">
        <v>167</v>
      </c>
      <c r="D102" s="7"/>
      <c r="E102" s="30" t="s">
        <v>16</v>
      </c>
      <c r="F102" s="7"/>
      <c r="G102" s="17"/>
      <c r="H102" s="7"/>
    </row>
    <row r="103" spans="2:8" ht="18" customHeight="1" x14ac:dyDescent="0.25">
      <c r="B103" s="7"/>
      <c r="C103" s="10" t="s">
        <v>168</v>
      </c>
      <c r="D103" s="7"/>
      <c r="E103" s="30" t="s">
        <v>16</v>
      </c>
      <c r="F103" s="7"/>
      <c r="G103" s="17"/>
      <c r="H103" s="7"/>
    </row>
    <row r="104" spans="2:8" ht="18" customHeight="1" x14ac:dyDescent="0.25">
      <c r="B104" s="7"/>
      <c r="C104" s="10" t="s">
        <v>169</v>
      </c>
      <c r="D104" s="7"/>
      <c r="E104" s="30" t="s">
        <v>16</v>
      </c>
      <c r="F104" s="7"/>
      <c r="G104" s="17"/>
      <c r="H104" s="7"/>
    </row>
    <row r="105" spans="2:8" ht="18" customHeight="1" x14ac:dyDescent="0.25">
      <c r="B105" s="7"/>
      <c r="C105" s="25" t="s">
        <v>226</v>
      </c>
      <c r="D105" s="7"/>
      <c r="E105" s="27"/>
      <c r="F105" s="7"/>
      <c r="G105" s="84">
        <f>SUM(G102:G104)</f>
        <v>0</v>
      </c>
      <c r="H105" s="7"/>
    </row>
    <row r="106" spans="2:8" ht="18" customHeight="1" x14ac:dyDescent="0.25">
      <c r="B106" s="7"/>
      <c r="C106" s="7"/>
      <c r="D106" s="7"/>
      <c r="E106" s="27"/>
      <c r="F106" s="7"/>
      <c r="G106" s="27"/>
      <c r="H106" s="7"/>
    </row>
    <row r="107" spans="2:8" ht="18" customHeight="1" x14ac:dyDescent="0.25">
      <c r="B107" s="7"/>
      <c r="C107" s="9" t="s">
        <v>27</v>
      </c>
      <c r="D107" s="7"/>
      <c r="E107" s="27"/>
      <c r="F107" s="7"/>
      <c r="G107" s="27"/>
      <c r="H107" s="7"/>
    </row>
    <row r="108" spans="2:8" ht="18" customHeight="1" x14ac:dyDescent="0.25">
      <c r="B108" s="7"/>
      <c r="C108" s="10" t="s">
        <v>28</v>
      </c>
      <c r="D108" s="7"/>
      <c r="E108" s="27"/>
      <c r="F108" s="7"/>
      <c r="G108" s="84">
        <f>SUM(G109:G110)</f>
        <v>0</v>
      </c>
      <c r="H108" s="7"/>
    </row>
    <row r="109" spans="2:8" ht="18" customHeight="1" x14ac:dyDescent="0.25">
      <c r="B109" s="7"/>
      <c r="C109" s="10" t="s">
        <v>152</v>
      </c>
      <c r="D109" s="7"/>
      <c r="E109" s="30" t="s">
        <v>16</v>
      </c>
      <c r="F109" s="7"/>
      <c r="G109" s="17"/>
      <c r="H109" s="7"/>
    </row>
    <row r="110" spans="2:8" ht="18" customHeight="1" x14ac:dyDescent="0.25">
      <c r="B110" s="7"/>
      <c r="C110" s="10" t="s">
        <v>153</v>
      </c>
      <c r="D110" s="7"/>
      <c r="E110" s="30" t="s">
        <v>16</v>
      </c>
      <c r="F110" s="7"/>
      <c r="G110" s="17"/>
      <c r="H110" s="7"/>
    </row>
    <row r="111" spans="2:8" ht="18" customHeight="1" x14ac:dyDescent="0.25">
      <c r="B111" s="7"/>
      <c r="C111" s="10" t="s">
        <v>29</v>
      </c>
      <c r="D111" s="7"/>
      <c r="E111" s="27"/>
      <c r="F111" s="7"/>
      <c r="G111" s="84">
        <f>SUM(G112:G113)</f>
        <v>0</v>
      </c>
      <c r="H111" s="7"/>
    </row>
    <row r="112" spans="2:8" ht="18" customHeight="1" x14ac:dyDescent="0.25">
      <c r="B112" s="7"/>
      <c r="C112" s="10" t="s">
        <v>152</v>
      </c>
      <c r="D112" s="7"/>
      <c r="E112" s="30" t="s">
        <v>16</v>
      </c>
      <c r="F112" s="7"/>
      <c r="G112" s="17"/>
      <c r="H112" s="7"/>
    </row>
    <row r="113" spans="2:8" ht="18" customHeight="1" x14ac:dyDescent="0.25">
      <c r="B113" s="7"/>
      <c r="C113" s="10" t="s">
        <v>153</v>
      </c>
      <c r="D113" s="7"/>
      <c r="E113" s="30" t="s">
        <v>16</v>
      </c>
      <c r="F113" s="7"/>
      <c r="G113" s="17"/>
      <c r="H113" s="7"/>
    </row>
    <row r="114" spans="2:8" ht="25.2" x14ac:dyDescent="0.25">
      <c r="B114" s="7"/>
      <c r="C114" s="10" t="s">
        <v>30</v>
      </c>
      <c r="D114" s="7"/>
      <c r="E114" s="27"/>
      <c r="F114" s="7"/>
      <c r="G114" s="84">
        <f>SUM(G115:G116)</f>
        <v>0</v>
      </c>
      <c r="H114" s="7"/>
    </row>
    <row r="115" spans="2:8" ht="18" customHeight="1" x14ac:dyDescent="0.25">
      <c r="B115" s="7"/>
      <c r="C115" s="10" t="s">
        <v>152</v>
      </c>
      <c r="D115" s="7"/>
      <c r="E115" s="30" t="s">
        <v>16</v>
      </c>
      <c r="F115" s="7"/>
      <c r="G115" s="17"/>
      <c r="H115" s="7"/>
    </row>
    <row r="116" spans="2:8" ht="18" customHeight="1" x14ac:dyDescent="0.25">
      <c r="B116" s="7"/>
      <c r="C116" s="10" t="s">
        <v>153</v>
      </c>
      <c r="D116" s="7"/>
      <c r="E116" s="30" t="s">
        <v>16</v>
      </c>
      <c r="F116" s="7"/>
      <c r="G116" s="17"/>
      <c r="H116" s="7"/>
    </row>
    <row r="117" spans="2:8" ht="18" customHeight="1" x14ac:dyDescent="0.25">
      <c r="B117" s="7"/>
      <c r="C117" s="10" t="s">
        <v>111</v>
      </c>
      <c r="D117" s="7"/>
      <c r="E117" s="30" t="s">
        <v>16</v>
      </c>
      <c r="F117" s="7"/>
      <c r="G117" s="17"/>
      <c r="H117" s="7"/>
    </row>
    <row r="118" spans="2:8" ht="18" customHeight="1" x14ac:dyDescent="0.25">
      <c r="B118" s="7"/>
      <c r="C118" s="11" t="s">
        <v>31</v>
      </c>
      <c r="D118" s="7"/>
      <c r="E118" s="27"/>
      <c r="F118" s="7"/>
      <c r="G118" s="84">
        <f>G108+G111+G114+G117</f>
        <v>0</v>
      </c>
      <c r="H118" s="7"/>
    </row>
    <row r="119" spans="2:8" ht="18" customHeight="1" x14ac:dyDescent="0.25">
      <c r="B119" s="7"/>
      <c r="C119" s="7"/>
      <c r="D119" s="7"/>
      <c r="E119" s="27"/>
      <c r="F119" s="7"/>
      <c r="G119" s="27"/>
      <c r="H119" s="7"/>
    </row>
    <row r="120" spans="2:8" ht="18" customHeight="1" x14ac:dyDescent="0.25">
      <c r="B120" s="7"/>
      <c r="C120" s="9" t="s">
        <v>32</v>
      </c>
      <c r="D120" s="7"/>
      <c r="E120" s="27"/>
      <c r="F120" s="7"/>
      <c r="G120" s="27"/>
      <c r="H120" s="7"/>
    </row>
    <row r="121" spans="2:8" ht="8.4" customHeight="1" x14ac:dyDescent="0.25">
      <c r="B121" s="7"/>
      <c r="C121" s="7"/>
      <c r="D121" s="7"/>
      <c r="E121" s="27"/>
      <c r="F121" s="7"/>
      <c r="G121" s="27"/>
      <c r="H121" s="7"/>
    </row>
    <row r="122" spans="2:8" ht="18" customHeight="1" x14ac:dyDescent="0.25">
      <c r="B122" s="7"/>
      <c r="C122" s="9" t="s">
        <v>170</v>
      </c>
      <c r="D122" s="7"/>
      <c r="E122" s="27"/>
      <c r="F122" s="7"/>
      <c r="G122" s="27"/>
      <c r="H122" s="7"/>
    </row>
    <row r="123" spans="2:8" ht="18" customHeight="1" x14ac:dyDescent="0.25">
      <c r="B123" s="7"/>
      <c r="C123" s="10" t="s">
        <v>171</v>
      </c>
      <c r="D123" s="7"/>
      <c r="E123" s="30" t="s">
        <v>16</v>
      </c>
      <c r="F123" s="7"/>
      <c r="G123" s="17"/>
      <c r="H123" s="7"/>
    </row>
    <row r="124" spans="2:8" ht="18" customHeight="1" x14ac:dyDescent="0.25">
      <c r="B124" s="7"/>
      <c r="C124" s="10" t="s">
        <v>172</v>
      </c>
      <c r="D124" s="7"/>
      <c r="E124" s="30" t="s">
        <v>16</v>
      </c>
      <c r="F124" s="7"/>
      <c r="G124" s="17"/>
      <c r="H124" s="7"/>
    </row>
    <row r="125" spans="2:8" ht="18" customHeight="1" x14ac:dyDescent="0.25">
      <c r="B125" s="7"/>
      <c r="C125" s="10" t="s">
        <v>173</v>
      </c>
      <c r="D125" s="7"/>
      <c r="E125" s="30" t="s">
        <v>16</v>
      </c>
      <c r="F125" s="7"/>
      <c r="G125" s="17"/>
      <c r="H125" s="7"/>
    </row>
    <row r="126" spans="2:8" ht="25.2" x14ac:dyDescent="0.25">
      <c r="B126" s="7"/>
      <c r="C126" s="10" t="s">
        <v>174</v>
      </c>
      <c r="D126" s="7"/>
      <c r="E126" s="30" t="s">
        <v>16</v>
      </c>
      <c r="F126" s="7"/>
      <c r="G126" s="17"/>
      <c r="H126" s="7"/>
    </row>
    <row r="127" spans="2:8" ht="18" customHeight="1" x14ac:dyDescent="0.25">
      <c r="B127" s="7"/>
      <c r="C127" s="10" t="s">
        <v>175</v>
      </c>
      <c r="D127" s="7"/>
      <c r="E127" s="30" t="s">
        <v>16</v>
      </c>
      <c r="F127" s="7"/>
      <c r="G127" s="17"/>
      <c r="H127" s="7"/>
    </row>
    <row r="128" spans="2:8" ht="18" customHeight="1" x14ac:dyDescent="0.25">
      <c r="B128" s="7"/>
      <c r="C128" s="16" t="s">
        <v>72</v>
      </c>
      <c r="D128" s="7"/>
      <c r="E128" s="27"/>
      <c r="F128" s="7"/>
      <c r="G128" s="84">
        <f>SUM(G123:G127)</f>
        <v>0</v>
      </c>
      <c r="H128" s="7"/>
    </row>
    <row r="129" spans="2:8" ht="10.8" customHeight="1" x14ac:dyDescent="0.25">
      <c r="B129" s="7"/>
      <c r="C129" s="7"/>
      <c r="D129" s="7"/>
      <c r="E129" s="27"/>
      <c r="F129" s="7"/>
      <c r="G129" s="27"/>
      <c r="H129" s="7"/>
    </row>
    <row r="130" spans="2:8" ht="18" customHeight="1" x14ac:dyDescent="0.25">
      <c r="B130" s="7"/>
      <c r="C130" s="9" t="s">
        <v>176</v>
      </c>
      <c r="D130" s="7"/>
      <c r="E130" s="30" t="s">
        <v>16</v>
      </c>
      <c r="F130" s="7"/>
      <c r="G130" s="17"/>
      <c r="H130" s="7"/>
    </row>
    <row r="131" spans="2:8" ht="9.6" customHeight="1" x14ac:dyDescent="0.25">
      <c r="B131" s="7"/>
      <c r="C131" s="7"/>
      <c r="D131" s="7"/>
      <c r="E131" s="27"/>
      <c r="F131" s="7"/>
      <c r="G131" s="27"/>
      <c r="H131" s="7"/>
    </row>
    <row r="132" spans="2:8" ht="18" customHeight="1" x14ac:dyDescent="0.25">
      <c r="B132" s="7"/>
      <c r="C132" s="9" t="s">
        <v>177</v>
      </c>
      <c r="D132" s="7"/>
      <c r="E132" s="30" t="s">
        <v>16</v>
      </c>
      <c r="F132" s="7"/>
      <c r="G132" s="17"/>
      <c r="H132" s="7"/>
    </row>
    <row r="133" spans="2:8" ht="11.4" customHeight="1" x14ac:dyDescent="0.25">
      <c r="B133" s="7"/>
      <c r="C133" s="7"/>
      <c r="D133" s="7"/>
      <c r="E133" s="27"/>
      <c r="F133" s="7"/>
      <c r="G133" s="27"/>
      <c r="H133" s="7"/>
    </row>
    <row r="134" spans="2:8" ht="18" customHeight="1" x14ac:dyDescent="0.25">
      <c r="B134" s="7"/>
      <c r="C134" s="9" t="s">
        <v>178</v>
      </c>
      <c r="D134" s="7"/>
      <c r="E134" s="27"/>
      <c r="F134" s="7"/>
      <c r="G134" s="27"/>
      <c r="H134" s="7"/>
    </row>
    <row r="135" spans="2:8" ht="18" customHeight="1" x14ac:dyDescent="0.25">
      <c r="B135" s="7"/>
      <c r="C135" s="10" t="s">
        <v>179</v>
      </c>
      <c r="D135" s="7"/>
      <c r="E135" s="30" t="s">
        <v>16</v>
      </c>
      <c r="F135" s="7"/>
      <c r="G135" s="17"/>
      <c r="H135" s="7"/>
    </row>
    <row r="136" spans="2:8" ht="18" customHeight="1" x14ac:dyDescent="0.25">
      <c r="B136" s="7"/>
      <c r="C136" s="10" t="s">
        <v>180</v>
      </c>
      <c r="D136" s="7"/>
      <c r="E136" s="30" t="s">
        <v>16</v>
      </c>
      <c r="F136" s="7"/>
      <c r="G136" s="17"/>
      <c r="H136" s="7"/>
    </row>
    <row r="137" spans="2:8" ht="18" customHeight="1" x14ac:dyDescent="0.25">
      <c r="B137" s="7"/>
      <c r="C137" s="10" t="s">
        <v>181</v>
      </c>
      <c r="D137" s="7"/>
      <c r="E137" s="30" t="s">
        <v>16</v>
      </c>
      <c r="F137" s="7"/>
      <c r="G137" s="17"/>
      <c r="H137" s="7"/>
    </row>
    <row r="138" spans="2:8" ht="18" customHeight="1" x14ac:dyDescent="0.25">
      <c r="B138" s="7"/>
      <c r="C138" s="11" t="s">
        <v>227</v>
      </c>
      <c r="D138" s="7"/>
      <c r="E138" s="27"/>
      <c r="F138" s="7"/>
      <c r="G138" s="84">
        <f>SUM(G135:G137)</f>
        <v>0</v>
      </c>
      <c r="H138" s="7"/>
    </row>
    <row r="139" spans="2:8" ht="18" customHeight="1" x14ac:dyDescent="0.25">
      <c r="B139" s="7"/>
      <c r="C139" s="7"/>
      <c r="D139" s="7"/>
      <c r="E139" s="27"/>
      <c r="F139" s="7"/>
      <c r="G139" s="27"/>
      <c r="H139" s="7"/>
    </row>
    <row r="140" spans="2:8" ht="18" customHeight="1" x14ac:dyDescent="0.25">
      <c r="B140" s="7"/>
      <c r="C140" s="10" t="s">
        <v>182</v>
      </c>
      <c r="D140" s="7"/>
      <c r="E140" s="30" t="s">
        <v>34</v>
      </c>
      <c r="F140" s="7"/>
      <c r="G140" s="17"/>
      <c r="H140" s="7"/>
    </row>
    <row r="141" spans="2:8" ht="25.2" x14ac:dyDescent="0.25">
      <c r="B141" s="7"/>
      <c r="C141" s="10" t="s">
        <v>183</v>
      </c>
      <c r="D141" s="7"/>
      <c r="E141" s="30" t="s">
        <v>16</v>
      </c>
      <c r="F141" s="7"/>
      <c r="G141" s="17"/>
      <c r="H141" s="7"/>
    </row>
    <row r="142" spans="2:8" ht="18" customHeight="1" x14ac:dyDescent="0.25">
      <c r="B142" s="7"/>
      <c r="C142" s="10" t="s">
        <v>184</v>
      </c>
      <c r="D142" s="7"/>
      <c r="E142" s="30" t="s">
        <v>34</v>
      </c>
      <c r="F142" s="7"/>
      <c r="G142" s="17"/>
      <c r="H142" s="7"/>
    </row>
    <row r="143" spans="2:8" ht="11.4" customHeight="1" x14ac:dyDescent="0.25">
      <c r="B143" s="7"/>
      <c r="C143" s="7"/>
      <c r="D143" s="7"/>
      <c r="E143" s="27"/>
      <c r="F143" s="7"/>
      <c r="G143" s="27"/>
      <c r="H143" s="7"/>
    </row>
    <row r="144" spans="2:8" ht="18" customHeight="1" x14ac:dyDescent="0.25">
      <c r="B144" s="7"/>
      <c r="C144" s="9" t="s">
        <v>186</v>
      </c>
      <c r="D144" s="7"/>
      <c r="E144" s="30" t="s">
        <v>16</v>
      </c>
      <c r="F144" s="7"/>
      <c r="G144" s="17"/>
      <c r="H144" s="7"/>
    </row>
    <row r="145" spans="2:8" ht="18" customHeight="1" x14ac:dyDescent="0.25">
      <c r="B145" s="7"/>
      <c r="C145" s="9" t="s">
        <v>185</v>
      </c>
      <c r="D145" s="7"/>
      <c r="E145" s="30" t="s">
        <v>34</v>
      </c>
      <c r="F145" s="7"/>
      <c r="G145" s="17"/>
      <c r="H145" s="7"/>
    </row>
    <row r="146" spans="2:8" ht="18" customHeight="1" x14ac:dyDescent="0.25">
      <c r="B146" s="7"/>
      <c r="C146" s="7"/>
      <c r="D146" s="7"/>
      <c r="E146" s="27"/>
      <c r="F146" s="7"/>
      <c r="G146" s="27"/>
      <c r="H146" s="7"/>
    </row>
    <row r="147" spans="2:8" ht="18" customHeight="1" x14ac:dyDescent="0.25">
      <c r="B147" s="7"/>
      <c r="C147" s="9" t="s">
        <v>187</v>
      </c>
      <c r="D147" s="7"/>
      <c r="E147" s="30" t="s">
        <v>16</v>
      </c>
      <c r="F147" s="7"/>
      <c r="G147" s="17"/>
      <c r="H147" s="7"/>
    </row>
    <row r="148" spans="2:8" ht="18" customHeight="1" x14ac:dyDescent="0.25">
      <c r="B148" s="7"/>
      <c r="C148" s="9" t="s">
        <v>188</v>
      </c>
      <c r="D148" s="7"/>
      <c r="E148" s="30" t="s">
        <v>34</v>
      </c>
      <c r="F148" s="7"/>
      <c r="G148" s="17"/>
      <c r="H148" s="7"/>
    </row>
    <row r="149" spans="2:8" ht="18" customHeight="1" x14ac:dyDescent="0.25">
      <c r="B149" s="7"/>
      <c r="C149" s="7"/>
      <c r="D149" s="7"/>
      <c r="E149" s="27"/>
      <c r="F149" s="7"/>
      <c r="G149" s="27"/>
      <c r="H149" s="7"/>
    </row>
    <row r="150" spans="2:8" ht="18" customHeight="1" x14ac:dyDescent="0.25">
      <c r="B150" s="7"/>
      <c r="C150" s="10" t="s">
        <v>189</v>
      </c>
      <c r="D150" s="7"/>
      <c r="E150" s="30" t="s">
        <v>34</v>
      </c>
      <c r="F150" s="7"/>
      <c r="G150" s="17"/>
      <c r="H150" s="7"/>
    </row>
    <row r="151" spans="2:8" ht="18" customHeight="1" x14ac:dyDescent="0.25">
      <c r="B151" s="7"/>
      <c r="C151" s="7"/>
      <c r="D151" s="7"/>
      <c r="E151" s="27"/>
      <c r="F151" s="7"/>
      <c r="G151" s="27"/>
      <c r="H151" s="7"/>
    </row>
    <row r="152" spans="2:8" ht="18" customHeight="1" x14ac:dyDescent="0.25">
      <c r="B152" s="7"/>
      <c r="C152" s="22" t="s">
        <v>35</v>
      </c>
      <c r="D152" s="7"/>
      <c r="E152" s="27"/>
      <c r="F152" s="7"/>
      <c r="G152" s="84">
        <f>G128+G130+G132+G138+G140+G141+G142+G144+G145+G147+G148+G150</f>
        <v>0</v>
      </c>
      <c r="H152" s="7"/>
    </row>
    <row r="153" spans="2:8" ht="18" customHeight="1" x14ac:dyDescent="0.25">
      <c r="B153" s="7"/>
      <c r="C153" s="7"/>
      <c r="D153" s="7"/>
      <c r="E153" s="27"/>
      <c r="F153" s="7"/>
      <c r="G153" s="27"/>
      <c r="H153" s="7"/>
    </row>
    <row r="154" spans="2:8" ht="18" customHeight="1" x14ac:dyDescent="0.25">
      <c r="B154" s="7"/>
      <c r="C154" s="10" t="s">
        <v>190</v>
      </c>
      <c r="D154" s="7"/>
      <c r="E154" s="30" t="s">
        <v>16</v>
      </c>
      <c r="F154" s="7"/>
      <c r="G154" s="17"/>
      <c r="H154" s="7"/>
    </row>
    <row r="155" spans="2:8" ht="18" customHeight="1" x14ac:dyDescent="0.25">
      <c r="B155" s="7"/>
      <c r="C155" s="10" t="s">
        <v>191</v>
      </c>
      <c r="D155" s="7"/>
      <c r="E155" s="30" t="s">
        <v>16</v>
      </c>
      <c r="F155" s="7"/>
      <c r="G155" s="17"/>
      <c r="H155" s="7"/>
    </row>
    <row r="156" spans="2:8" ht="18" customHeight="1" x14ac:dyDescent="0.25">
      <c r="B156" s="7"/>
      <c r="C156" s="7"/>
      <c r="D156" s="7"/>
      <c r="E156" s="27"/>
      <c r="F156" s="7"/>
      <c r="G156" s="27"/>
      <c r="H156" s="7"/>
    </row>
    <row r="157" spans="2:8" ht="18" customHeight="1" x14ac:dyDescent="0.25">
      <c r="B157" s="7"/>
      <c r="C157" s="22" t="s">
        <v>192</v>
      </c>
      <c r="D157" s="7"/>
      <c r="E157" s="27"/>
      <c r="F157" s="7"/>
      <c r="G157" s="84">
        <f>G152+G154+G155</f>
        <v>0</v>
      </c>
      <c r="H157" s="7"/>
    </row>
    <row r="158" spans="2:8" ht="14.4" thickBot="1" x14ac:dyDescent="0.3">
      <c r="B158" s="7"/>
      <c r="C158" s="7"/>
      <c r="D158" s="7"/>
      <c r="E158" s="27"/>
      <c r="F158" s="7"/>
      <c r="G158" s="82"/>
      <c r="H158" s="7"/>
    </row>
    <row r="159" spans="2:8" ht="23.4" customHeight="1" thickBot="1" x14ac:dyDescent="0.3">
      <c r="B159" s="7"/>
      <c r="C159" s="13" t="s">
        <v>208</v>
      </c>
      <c r="D159" s="7"/>
      <c r="E159" s="27"/>
      <c r="F159" s="7"/>
      <c r="G159" s="85" t="str">
        <f>IFERROR(IF(ABS(G88-G99-G105-G110-G113-G116-G117-G157)&gt;1,"NU","DA"),"")</f>
        <v>DA</v>
      </c>
      <c r="H159" s="7"/>
    </row>
    <row r="160" spans="2:8" ht="18.600000000000001" customHeight="1" x14ac:dyDescent="0.25">
      <c r="B160" s="7"/>
      <c r="C160" s="7"/>
      <c r="D160" s="7"/>
      <c r="E160" s="27"/>
      <c r="F160" s="7"/>
      <c r="G160" s="27"/>
      <c r="H160" s="7"/>
    </row>
    <row r="161" spans="5:7" ht="28.2" customHeight="1" x14ac:dyDescent="0.25">
      <c r="E161" s="29"/>
      <c r="G161" s="29"/>
    </row>
  </sheetData>
  <sheetProtection algorithmName="SHA-512" hashValue="aIbSN4OFa4AqV4njV9trwxSMIIHj/ZaOuYxVuA93hBO+kmWvZ/BqEJ+KBzquM3JVkO7ZCTTHGBz4iHEotcf+Lg==" saltValue="YFKjREQ78Alyh1KtwB2u/Q==" spinCount="100000" sheet="1" formatCells="0" formatColumns="0" formatRows="0" insertColumns="0" insertRows="0"/>
  <mergeCells count="1">
    <mergeCell ref="C3:G3"/>
  </mergeCells>
  <phoneticPr fontId="2" type="noConversion"/>
  <conditionalFormatting sqref="G159">
    <cfRule type="cellIs" dxfId="18" priority="2" operator="equal">
      <formula>"NU"</formula>
    </cfRule>
    <cfRule type="cellIs" dxfId="17" priority="3" operator="equal">
      <formula>"DA"</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J42"/>
  <sheetViews>
    <sheetView zoomScale="72" zoomScaleNormal="72" workbookViewId="0">
      <selection activeCell="D21" sqref="D21:H21"/>
    </sheetView>
  </sheetViews>
  <sheetFormatPr defaultColWidth="8.88671875" defaultRowHeight="13.8" x14ac:dyDescent="0.25"/>
  <cols>
    <col min="1" max="1" width="5.5546875" style="77" customWidth="1"/>
    <col min="2" max="3" width="5.109375" style="77" customWidth="1"/>
    <col min="4" max="4" width="49.5546875" style="77" customWidth="1"/>
    <col min="5" max="5" width="7.6640625" style="77" customWidth="1"/>
    <col min="6" max="6" width="9" style="77" customWidth="1"/>
    <col min="7" max="7" width="23.33203125" style="77" customWidth="1"/>
    <col min="8" max="8" width="22.88671875" style="77" customWidth="1"/>
    <col min="9" max="9" width="4.6640625" style="77" customWidth="1"/>
    <col min="10" max="10" width="6" style="77" customWidth="1"/>
    <col min="11" max="16384" width="8.88671875" style="77"/>
  </cols>
  <sheetData>
    <row r="2" spans="2:10" ht="14.4" thickBot="1" x14ac:dyDescent="0.3">
      <c r="B2" s="75"/>
      <c r="C2" s="75"/>
      <c r="D2" s="75"/>
      <c r="E2" s="75"/>
      <c r="F2" s="75"/>
      <c r="G2" s="75"/>
      <c r="H2" s="75"/>
      <c r="I2" s="75"/>
      <c r="J2" s="75"/>
    </row>
    <row r="3" spans="2:10" ht="38.4" customHeight="1" thickBot="1" x14ac:dyDescent="0.3">
      <c r="B3" s="75"/>
      <c r="C3" s="366" t="s">
        <v>229</v>
      </c>
      <c r="D3" s="367"/>
      <c r="E3" s="367"/>
      <c r="F3" s="367"/>
      <c r="G3" s="367"/>
      <c r="H3" s="367"/>
      <c r="I3" s="368"/>
      <c r="J3" s="75"/>
    </row>
    <row r="4" spans="2:10" x14ac:dyDescent="0.25">
      <c r="B4" s="75"/>
      <c r="C4" s="75"/>
      <c r="D4" s="75"/>
      <c r="E4" s="75"/>
      <c r="F4" s="75"/>
      <c r="G4" s="75"/>
      <c r="H4" s="75"/>
      <c r="I4" s="75"/>
      <c r="J4" s="75"/>
    </row>
    <row r="6" spans="2:10" x14ac:dyDescent="0.25">
      <c r="B6" s="75"/>
      <c r="C6" s="75"/>
      <c r="D6" s="75"/>
      <c r="E6" s="75"/>
      <c r="F6" s="75"/>
      <c r="G6" s="75"/>
      <c r="H6" s="75"/>
      <c r="I6" s="75"/>
      <c r="J6" s="75"/>
    </row>
    <row r="7" spans="2:10" ht="14.4" customHeight="1" x14ac:dyDescent="0.25">
      <c r="B7" s="75"/>
      <c r="C7" s="384" t="s">
        <v>0</v>
      </c>
      <c r="D7" s="385"/>
      <c r="E7" s="385"/>
      <c r="F7" s="385"/>
      <c r="G7" s="385"/>
      <c r="H7" s="385"/>
      <c r="I7" s="88"/>
      <c r="J7" s="75"/>
    </row>
    <row r="8" spans="2:10" ht="37.200000000000003" customHeight="1" x14ac:dyDescent="0.25">
      <c r="B8" s="75"/>
      <c r="C8" s="386" t="s">
        <v>268</v>
      </c>
      <c r="D8" s="387"/>
      <c r="E8" s="387"/>
      <c r="F8" s="387"/>
      <c r="G8" s="387"/>
      <c r="H8" s="387"/>
      <c r="I8" s="89"/>
      <c r="J8" s="75"/>
    </row>
    <row r="9" spans="2:10" ht="10.95" customHeight="1" x14ac:dyDescent="0.25">
      <c r="B9" s="75"/>
      <c r="C9" s="90"/>
      <c r="D9" s="91"/>
      <c r="E9" s="91"/>
      <c r="F9" s="91"/>
      <c r="G9" s="91"/>
      <c r="H9" s="91"/>
      <c r="I9" s="92"/>
      <c r="J9" s="75"/>
    </row>
    <row r="10" spans="2:10" ht="18" customHeight="1" x14ac:dyDescent="0.25">
      <c r="B10" s="75"/>
      <c r="C10" s="388" t="s">
        <v>231</v>
      </c>
      <c r="D10" s="389"/>
      <c r="E10" s="389"/>
      <c r="F10" s="389"/>
      <c r="G10" s="389"/>
      <c r="H10" s="389"/>
      <c r="I10" s="93"/>
      <c r="J10" s="75"/>
    </row>
    <row r="11" spans="2:10" ht="18" customHeight="1" x14ac:dyDescent="0.25">
      <c r="B11" s="75"/>
      <c r="C11" s="75"/>
      <c r="D11" s="75"/>
      <c r="E11" s="75"/>
      <c r="F11" s="75"/>
      <c r="G11" s="75"/>
      <c r="H11" s="75"/>
      <c r="I11" s="75"/>
      <c r="J11" s="75"/>
    </row>
    <row r="12" spans="2:10" ht="11.4" customHeight="1" x14ac:dyDescent="0.25"/>
    <row r="13" spans="2:10" ht="22.2" customHeight="1" x14ac:dyDescent="0.25">
      <c r="B13" s="75"/>
      <c r="C13" s="75"/>
      <c r="D13" s="75"/>
      <c r="E13" s="75"/>
      <c r="F13" s="75"/>
      <c r="G13" s="75"/>
      <c r="H13" s="75"/>
      <c r="I13" s="75"/>
      <c r="J13" s="75"/>
    </row>
    <row r="14" spans="2:10" ht="55.8" customHeight="1" x14ac:dyDescent="0.25">
      <c r="B14" s="75"/>
      <c r="C14" s="94" t="s">
        <v>1</v>
      </c>
      <c r="D14" s="390" t="s">
        <v>230</v>
      </c>
      <c r="E14" s="390"/>
      <c r="F14" s="390"/>
      <c r="G14" s="390"/>
      <c r="H14" s="390"/>
      <c r="I14" s="95"/>
      <c r="J14" s="75"/>
    </row>
    <row r="15" spans="2:10" ht="9.6" customHeight="1" x14ac:dyDescent="0.25">
      <c r="B15" s="75"/>
      <c r="C15" s="96"/>
      <c r="D15" s="97"/>
      <c r="E15" s="97"/>
      <c r="F15" s="97"/>
      <c r="G15" s="97"/>
      <c r="H15" s="97"/>
      <c r="I15" s="98"/>
      <c r="J15" s="75"/>
    </row>
    <row r="16" spans="2:10" ht="14.4" customHeight="1" x14ac:dyDescent="0.25">
      <c r="B16" s="75"/>
      <c r="C16" s="99" t="s">
        <v>2</v>
      </c>
      <c r="D16" s="391" t="s">
        <v>3</v>
      </c>
      <c r="E16" s="391"/>
      <c r="F16" s="391"/>
      <c r="G16" s="391"/>
      <c r="H16" s="391"/>
      <c r="I16" s="92"/>
      <c r="J16" s="75"/>
    </row>
    <row r="17" spans="2:10" ht="14.4" customHeight="1" x14ac:dyDescent="0.25">
      <c r="B17" s="75"/>
      <c r="C17" s="99"/>
      <c r="D17" s="392" t="s">
        <v>4</v>
      </c>
      <c r="E17" s="392"/>
      <c r="F17" s="392"/>
      <c r="G17" s="392"/>
      <c r="H17" s="101">
        <f>'1 BILANT ASOCIATII'!G61-'1 BILANT ASOCIATII'!G62</f>
        <v>0</v>
      </c>
      <c r="I17" s="102"/>
      <c r="J17" s="75"/>
    </row>
    <row r="18" spans="2:10" ht="18.600000000000001" customHeight="1" x14ac:dyDescent="0.25">
      <c r="B18" s="75"/>
      <c r="C18" s="99"/>
      <c r="D18" s="392" t="s">
        <v>5</v>
      </c>
      <c r="E18" s="392"/>
      <c r="F18" s="392"/>
      <c r="G18" s="392"/>
      <c r="H18" s="101">
        <f>'1 BILANT ASOCIATII'!G64+'1 BILANT ASOCIATII'!G65</f>
        <v>0</v>
      </c>
      <c r="I18" s="102"/>
      <c r="J18" s="75"/>
    </row>
    <row r="19" spans="2:10" ht="14.4" customHeight="1" x14ac:dyDescent="0.25">
      <c r="B19" s="75"/>
      <c r="C19" s="99"/>
      <c r="D19" s="393" t="s">
        <v>6</v>
      </c>
      <c r="E19" s="393"/>
      <c r="F19" s="393"/>
      <c r="G19" s="393"/>
      <c r="H19" s="103">
        <f>H17+H18</f>
        <v>0</v>
      </c>
      <c r="I19" s="104"/>
      <c r="J19" s="75"/>
    </row>
    <row r="20" spans="2:10" ht="7.95" customHeight="1" thickBot="1" x14ac:dyDescent="0.3">
      <c r="B20" s="75"/>
      <c r="C20" s="99"/>
      <c r="D20" s="105"/>
      <c r="E20" s="105"/>
      <c r="F20" s="105"/>
      <c r="G20" s="105"/>
      <c r="H20" s="106"/>
      <c r="I20" s="107"/>
      <c r="J20" s="75"/>
    </row>
    <row r="21" spans="2:10" ht="30" customHeight="1" thickTop="1" thickBot="1" x14ac:dyDescent="0.3">
      <c r="B21" s="75"/>
      <c r="C21" s="99"/>
      <c r="D21" s="397" t="str">
        <f>IF(H19&gt;0,"Solicitantul nu se incadreaza in categoria intreprinderilor in dificultate","Se trece la pasul ii)")</f>
        <v>Se trece la pasul ii)</v>
      </c>
      <c r="E21" s="398"/>
      <c r="F21" s="398"/>
      <c r="G21" s="398"/>
      <c r="H21" s="399"/>
      <c r="I21" s="108"/>
      <c r="J21" s="75"/>
    </row>
    <row r="22" spans="2:10" ht="8.4" customHeight="1" thickTop="1" x14ac:dyDescent="0.25">
      <c r="B22" s="75"/>
      <c r="C22" s="99"/>
      <c r="D22" s="109"/>
      <c r="E22" s="110"/>
      <c r="F22" s="110"/>
      <c r="G22" s="110"/>
      <c r="H22" s="110"/>
      <c r="I22" s="111"/>
      <c r="J22" s="75"/>
    </row>
    <row r="23" spans="2:10" ht="32.4" customHeight="1" x14ac:dyDescent="0.25">
      <c r="B23" s="75"/>
      <c r="C23" s="99" t="s">
        <v>7</v>
      </c>
      <c r="D23" s="404" t="s">
        <v>249</v>
      </c>
      <c r="E23" s="404"/>
      <c r="F23" s="404"/>
      <c r="G23" s="404"/>
      <c r="H23" s="404"/>
      <c r="I23" s="112"/>
      <c r="J23" s="75"/>
    </row>
    <row r="24" spans="2:10" ht="14.4" customHeight="1" x14ac:dyDescent="0.25">
      <c r="B24" s="75"/>
      <c r="C24" s="99"/>
      <c r="D24" s="392" t="s">
        <v>8</v>
      </c>
      <c r="E24" s="392"/>
      <c r="F24" s="392"/>
      <c r="G24" s="392"/>
      <c r="H24" s="101" t="str">
        <f>IF($H$19&lt;0,'1 BILANT ASOCIATII'!G54,"NA")</f>
        <v>NA</v>
      </c>
      <c r="I24" s="102"/>
      <c r="J24" s="75"/>
    </row>
    <row r="25" spans="2:10" ht="14.4" customHeight="1" x14ac:dyDescent="0.25">
      <c r="B25" s="75"/>
      <c r="C25" s="99"/>
      <c r="D25" s="392" t="s">
        <v>37</v>
      </c>
      <c r="E25" s="392"/>
      <c r="F25" s="392"/>
      <c r="G25" s="392"/>
      <c r="H25" s="101" t="str">
        <f>IF($H$19&lt;0,'1 BILANT ASOCIATII'!G56,"NA")</f>
        <v>NA</v>
      </c>
      <c r="I25" s="102"/>
      <c r="J25" s="75"/>
    </row>
    <row r="26" spans="2:10" ht="15" customHeight="1" x14ac:dyDescent="0.25">
      <c r="B26" s="75"/>
      <c r="C26" s="99"/>
      <c r="D26" s="392" t="s">
        <v>9</v>
      </c>
      <c r="E26" s="392"/>
      <c r="F26" s="392"/>
      <c r="G26" s="392"/>
      <c r="H26" s="101" t="str">
        <f>IF($H$19&lt;0,'1 BILANT ASOCIATII'!G58,"NA")</f>
        <v>NA</v>
      </c>
      <c r="I26" s="102"/>
      <c r="J26" s="75"/>
    </row>
    <row r="27" spans="2:10" ht="9" customHeight="1" thickBot="1" x14ac:dyDescent="0.3">
      <c r="B27" s="75"/>
      <c r="C27" s="99"/>
      <c r="D27" s="113"/>
      <c r="E27" s="113"/>
      <c r="F27" s="113"/>
      <c r="G27" s="113"/>
      <c r="H27" s="114"/>
      <c r="I27" s="102"/>
      <c r="J27" s="75"/>
    </row>
    <row r="28" spans="2:10" ht="29.4" customHeight="1" thickTop="1" thickBot="1" x14ac:dyDescent="0.3">
      <c r="B28" s="75"/>
      <c r="C28" s="99"/>
      <c r="D28" s="394" t="str">
        <f>IF(OR(H24="NA",H19+SUM(H25:H26)&gt;=0),"Nu exista pierdere de capital",H19+SUM(H25:H26))</f>
        <v>Nu exista pierdere de capital</v>
      </c>
      <c r="E28" s="395"/>
      <c r="F28" s="395"/>
      <c r="G28" s="395"/>
      <c r="H28" s="396"/>
      <c r="I28" s="115"/>
      <c r="J28" s="75"/>
    </row>
    <row r="29" spans="2:10" ht="9" customHeight="1" thickTop="1" x14ac:dyDescent="0.25">
      <c r="B29" s="75"/>
      <c r="C29" s="99"/>
      <c r="D29" s="116"/>
      <c r="E29" s="116"/>
      <c r="F29" s="116"/>
      <c r="G29" s="116"/>
      <c r="H29" s="117"/>
      <c r="I29" s="115"/>
      <c r="J29" s="75"/>
    </row>
    <row r="30" spans="2:10" ht="25.8" customHeight="1" x14ac:dyDescent="0.25">
      <c r="B30" s="75"/>
      <c r="C30" s="99" t="s">
        <v>10</v>
      </c>
      <c r="D30" s="391" t="s">
        <v>269</v>
      </c>
      <c r="E30" s="391"/>
      <c r="F30" s="391"/>
      <c r="G30" s="391"/>
      <c r="H30" s="391"/>
      <c r="I30" s="92"/>
      <c r="J30" s="75"/>
    </row>
    <row r="31" spans="2:10" ht="10.199999999999999" customHeight="1" thickBot="1" x14ac:dyDescent="0.3">
      <c r="B31" s="75"/>
      <c r="C31" s="99"/>
      <c r="D31" s="100"/>
      <c r="E31" s="100"/>
      <c r="F31" s="100"/>
      <c r="G31" s="100"/>
      <c r="H31" s="100"/>
      <c r="I31" s="92"/>
      <c r="J31" s="75"/>
    </row>
    <row r="32" spans="2:10" ht="31.95" customHeight="1" thickTop="1" thickBot="1" x14ac:dyDescent="0.3">
      <c r="B32" s="75"/>
      <c r="C32" s="118"/>
      <c r="D32" s="400" t="str">
        <f>CONCATENATE("Solicitantul ",IF(H19&gt;=0,"nu ",IF(D28="Nu exista pierdere de capital","nu ", IF(ABS(D28)&gt;H24/2,"","nu "))),"se încadrează în categoria întreprinderilor în dificultate")</f>
        <v>Solicitantul nu se încadrează în categoria întreprinderilor în dificultate</v>
      </c>
      <c r="E32" s="401"/>
      <c r="F32" s="401"/>
      <c r="G32" s="401"/>
      <c r="H32" s="402"/>
      <c r="I32" s="108"/>
      <c r="J32" s="75"/>
    </row>
    <row r="33" spans="2:10" ht="14.4" customHeight="1" thickTop="1" x14ac:dyDescent="0.25">
      <c r="B33" s="75"/>
      <c r="C33" s="119"/>
      <c r="D33" s="120"/>
      <c r="E33" s="120"/>
      <c r="F33" s="120"/>
      <c r="G33" s="120"/>
      <c r="H33" s="120"/>
      <c r="I33" s="121"/>
      <c r="J33" s="75"/>
    </row>
    <row r="34" spans="2:10" ht="24" customHeight="1" x14ac:dyDescent="0.25">
      <c r="B34" s="75"/>
      <c r="C34" s="75"/>
      <c r="D34" s="75"/>
      <c r="E34" s="75"/>
      <c r="F34" s="75"/>
      <c r="G34" s="75"/>
      <c r="H34" s="75"/>
      <c r="I34" s="75"/>
      <c r="J34" s="75"/>
    </row>
    <row r="36" spans="2:10" x14ac:dyDescent="0.25">
      <c r="B36" s="75"/>
      <c r="C36" s="75"/>
      <c r="D36" s="75"/>
      <c r="E36" s="75"/>
      <c r="F36" s="75"/>
      <c r="G36" s="75"/>
      <c r="H36" s="75"/>
      <c r="I36" s="75"/>
      <c r="J36" s="75"/>
    </row>
    <row r="37" spans="2:10" ht="40.950000000000003" customHeight="1" x14ac:dyDescent="0.25">
      <c r="B37" s="75"/>
      <c r="C37" s="94" t="s">
        <v>11</v>
      </c>
      <c r="D37" s="390" t="s">
        <v>12</v>
      </c>
      <c r="E37" s="390"/>
      <c r="F37" s="390"/>
      <c r="G37" s="390"/>
      <c r="H37" s="390"/>
      <c r="I37" s="403"/>
      <c r="J37" s="75"/>
    </row>
    <row r="38" spans="2:10" ht="18" customHeight="1" x14ac:dyDescent="0.25">
      <c r="B38" s="75"/>
      <c r="C38" s="75"/>
      <c r="D38" s="75"/>
      <c r="E38" s="75"/>
      <c r="F38" s="75"/>
      <c r="G38" s="75"/>
      <c r="H38" s="75"/>
      <c r="I38" s="75"/>
      <c r="J38" s="75"/>
    </row>
    <row r="39" spans="2:10" ht="15.6" customHeight="1" x14ac:dyDescent="0.25"/>
    <row r="40" spans="2:10" ht="17.399999999999999" customHeight="1" x14ac:dyDescent="0.25">
      <c r="B40" s="75"/>
      <c r="C40" s="75"/>
      <c r="D40" s="75"/>
      <c r="E40" s="75"/>
      <c r="F40" s="75"/>
      <c r="G40" s="75"/>
      <c r="H40" s="75"/>
      <c r="I40" s="75"/>
      <c r="J40" s="75"/>
    </row>
    <row r="41" spans="2:10" ht="42" customHeight="1" x14ac:dyDescent="0.25">
      <c r="B41" s="75"/>
      <c r="C41" s="94" t="s">
        <v>13</v>
      </c>
      <c r="D41" s="390" t="s">
        <v>14</v>
      </c>
      <c r="E41" s="390"/>
      <c r="F41" s="390"/>
      <c r="G41" s="390"/>
      <c r="H41" s="390"/>
      <c r="I41" s="403"/>
      <c r="J41" s="75"/>
    </row>
    <row r="42" spans="2:10" x14ac:dyDescent="0.25">
      <c r="B42" s="75"/>
      <c r="C42" s="75"/>
      <c r="D42" s="75"/>
      <c r="E42" s="75"/>
      <c r="F42" s="75"/>
      <c r="G42" s="75"/>
      <c r="H42" s="75"/>
      <c r="I42" s="75"/>
      <c r="J42" s="75"/>
    </row>
  </sheetData>
  <sheetProtection algorithmName="SHA-512" hashValue="s2FKYS0io17bLcqtqIIdiCrLRPiQe8sF2pnUFIM9cG13xM1l8QM9GVdS1Nmoat2o7MYD0lEf8syVqBhyawBYaw==" saltValue="jB3l2DzMSh4V5vP0quHZRg==" spinCount="100000" sheet="1" formatCells="0" formatColumns="0" formatRows="0" insertColumns="0" insertRows="0"/>
  <mergeCells count="19">
    <mergeCell ref="D32:H32"/>
    <mergeCell ref="D37:I37"/>
    <mergeCell ref="D41:I41"/>
    <mergeCell ref="D23:H23"/>
    <mergeCell ref="D24:G24"/>
    <mergeCell ref="D25:G25"/>
    <mergeCell ref="D26:G26"/>
    <mergeCell ref="D30:H30"/>
    <mergeCell ref="D16:H16"/>
    <mergeCell ref="D17:G17"/>
    <mergeCell ref="D18:G18"/>
    <mergeCell ref="D19:G19"/>
    <mergeCell ref="D28:H28"/>
    <mergeCell ref="D21:H21"/>
    <mergeCell ref="C7:H7"/>
    <mergeCell ref="C8:H8"/>
    <mergeCell ref="C10:H10"/>
    <mergeCell ref="C3:I3"/>
    <mergeCell ref="D14:H14"/>
  </mergeCells>
  <conditionalFormatting sqref="I32 E33:I33">
    <cfRule type="cellIs" dxfId="16" priority="3" operator="equal">
      <formula>"Solicitantul nu se incadreaza in categoria intreprinderilor in dificultate"</formula>
    </cfRule>
    <cfRule type="cellIs" dxfId="15"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J66"/>
  <sheetViews>
    <sheetView tabSelected="1" topLeftCell="A28" zoomScale="76" zoomScaleNormal="76" workbookViewId="0">
      <selection activeCell="N13" sqref="N13"/>
    </sheetView>
  </sheetViews>
  <sheetFormatPr defaultColWidth="8.88671875" defaultRowHeight="13.8" x14ac:dyDescent="0.25"/>
  <cols>
    <col min="1" max="1" width="8.88671875" style="77"/>
    <col min="2" max="2" width="4.33203125" style="77" customWidth="1"/>
    <col min="3" max="3" width="5.109375" style="77" customWidth="1"/>
    <col min="4" max="4" width="43" style="77" customWidth="1"/>
    <col min="5" max="5" width="7.6640625" style="77" customWidth="1"/>
    <col min="6" max="6" width="9" style="77" customWidth="1"/>
    <col min="7" max="7" width="20.33203125" style="77" customWidth="1"/>
    <col min="8" max="8" width="17.88671875" style="77" customWidth="1"/>
    <col min="9" max="9" width="4.21875" style="77" customWidth="1"/>
    <col min="10" max="10" width="4.109375" style="77" customWidth="1"/>
    <col min="11" max="16384" width="8.88671875" style="77"/>
  </cols>
  <sheetData>
    <row r="2" spans="2:10" ht="14.4" thickBot="1" x14ac:dyDescent="0.3">
      <c r="B2" s="75"/>
      <c r="C2" s="75"/>
      <c r="D2" s="75"/>
      <c r="E2" s="75"/>
      <c r="F2" s="75"/>
      <c r="G2" s="75"/>
      <c r="H2" s="75"/>
      <c r="I2" s="75"/>
      <c r="J2" s="75"/>
    </row>
    <row r="3" spans="2:10" ht="43.2" customHeight="1" thickBot="1" x14ac:dyDescent="0.3">
      <c r="B3" s="75"/>
      <c r="C3" s="366" t="s">
        <v>438</v>
      </c>
      <c r="D3" s="367"/>
      <c r="E3" s="367"/>
      <c r="F3" s="367"/>
      <c r="G3" s="367"/>
      <c r="H3" s="367"/>
      <c r="I3" s="368"/>
      <c r="J3" s="75"/>
    </row>
    <row r="4" spans="2:10" ht="16.5" customHeight="1" x14ac:dyDescent="0.25">
      <c r="B4" s="75"/>
      <c r="C4" s="75"/>
      <c r="D4" s="75"/>
      <c r="E4" s="75"/>
      <c r="F4" s="75"/>
      <c r="G4" s="75"/>
      <c r="H4" s="75"/>
      <c r="I4" s="75"/>
      <c r="J4" s="75"/>
    </row>
    <row r="5" spans="2:10" ht="16.5" customHeight="1" x14ac:dyDescent="0.25"/>
    <row r="6" spans="2:10" ht="17.399999999999999" customHeight="1" x14ac:dyDescent="0.25">
      <c r="B6" s="75"/>
      <c r="C6" s="75"/>
      <c r="D6" s="75"/>
      <c r="E6" s="75"/>
      <c r="F6" s="75"/>
      <c r="G6" s="75"/>
      <c r="H6" s="75"/>
      <c r="I6" s="75"/>
      <c r="J6" s="75"/>
    </row>
    <row r="7" spans="2:10" ht="14.4" customHeight="1" x14ac:dyDescent="0.25">
      <c r="B7" s="75"/>
      <c r="C7" s="411" t="s">
        <v>0</v>
      </c>
      <c r="D7" s="411"/>
      <c r="E7" s="411"/>
      <c r="F7" s="411"/>
      <c r="G7" s="411"/>
      <c r="H7" s="411"/>
      <c r="I7" s="91"/>
      <c r="J7" s="75"/>
    </row>
    <row r="8" spans="2:10" ht="41.4" customHeight="1" x14ac:dyDescent="0.25">
      <c r="B8" s="75"/>
      <c r="C8" s="411" t="s">
        <v>268</v>
      </c>
      <c r="D8" s="411"/>
      <c r="E8" s="411"/>
      <c r="F8" s="411"/>
      <c r="G8" s="411"/>
      <c r="H8" s="411"/>
      <c r="I8" s="91"/>
      <c r="J8" s="75"/>
    </row>
    <row r="9" spans="2:10" ht="10.199999999999999" customHeight="1" x14ac:dyDescent="0.25">
      <c r="B9" s="75"/>
      <c r="C9" s="147"/>
      <c r="D9" s="147"/>
      <c r="E9" s="147"/>
      <c r="F9" s="147"/>
      <c r="G9" s="147"/>
      <c r="H9" s="147"/>
      <c r="I9" s="147"/>
      <c r="J9" s="75"/>
    </row>
    <row r="10" spans="2:10" ht="24.6" customHeight="1" x14ac:dyDescent="0.25">
      <c r="B10" s="75"/>
      <c r="C10" s="410" t="s">
        <v>231</v>
      </c>
      <c r="D10" s="410"/>
      <c r="E10" s="410"/>
      <c r="F10" s="410"/>
      <c r="G10" s="410"/>
      <c r="H10" s="410"/>
      <c r="I10" s="410"/>
      <c r="J10" s="75"/>
    </row>
    <row r="11" spans="2:10" ht="16.2" customHeight="1" x14ac:dyDescent="0.25">
      <c r="B11" s="75"/>
      <c r="C11" s="75"/>
      <c r="D11" s="75"/>
      <c r="E11" s="75"/>
      <c r="F11" s="75"/>
      <c r="G11" s="75"/>
      <c r="H11" s="75"/>
      <c r="I11" s="75"/>
      <c r="J11" s="75"/>
    </row>
    <row r="12" spans="2:10" ht="16.2" customHeight="1" x14ac:dyDescent="0.25"/>
    <row r="13" spans="2:10" ht="18.600000000000001" customHeight="1" x14ac:dyDescent="0.25">
      <c r="B13" s="75"/>
      <c r="C13" s="75"/>
      <c r="D13" s="75"/>
      <c r="E13" s="75"/>
      <c r="F13" s="75"/>
      <c r="G13" s="75"/>
      <c r="H13" s="75"/>
      <c r="I13" s="75"/>
      <c r="J13" s="75"/>
    </row>
    <row r="14" spans="2:10" ht="79.2" customHeight="1" x14ac:dyDescent="0.25">
      <c r="B14" s="75"/>
      <c r="C14" s="94" t="s">
        <v>1</v>
      </c>
      <c r="D14" s="390" t="s">
        <v>228</v>
      </c>
      <c r="E14" s="390"/>
      <c r="F14" s="390"/>
      <c r="G14" s="390"/>
      <c r="H14" s="390"/>
      <c r="I14" s="95"/>
      <c r="J14" s="75"/>
    </row>
    <row r="15" spans="2:10" ht="14.4" customHeight="1" x14ac:dyDescent="0.25">
      <c r="B15" s="75"/>
      <c r="C15" s="122"/>
      <c r="D15" s="123"/>
      <c r="E15" s="123"/>
      <c r="F15" s="123"/>
      <c r="G15" s="123"/>
      <c r="H15" s="123"/>
      <c r="I15" s="124"/>
      <c r="J15" s="75"/>
    </row>
    <row r="16" spans="2:10" ht="14.4" customHeight="1" x14ac:dyDescent="0.25">
      <c r="B16" s="75"/>
      <c r="C16" s="99" t="s">
        <v>2</v>
      </c>
      <c r="D16" s="391" t="s">
        <v>3</v>
      </c>
      <c r="E16" s="391"/>
      <c r="F16" s="391"/>
      <c r="G16" s="391"/>
      <c r="H16" s="391"/>
      <c r="I16" s="92"/>
      <c r="J16" s="75"/>
    </row>
    <row r="17" spans="2:10" ht="18.600000000000001" customHeight="1" x14ac:dyDescent="0.25">
      <c r="B17" s="75"/>
      <c r="C17" s="99"/>
      <c r="D17" s="392" t="s">
        <v>4</v>
      </c>
      <c r="E17" s="392"/>
      <c r="F17" s="392"/>
      <c r="G17" s="392"/>
      <c r="H17" s="101">
        <f>'2 BILANT SOCIETATI'!G144+'2 BILANT SOCIETATI'!G145</f>
        <v>0</v>
      </c>
      <c r="I17" s="102"/>
      <c r="J17" s="75"/>
    </row>
    <row r="18" spans="2:10" ht="18.600000000000001" customHeight="1" x14ac:dyDescent="0.25">
      <c r="B18" s="75"/>
      <c r="C18" s="99"/>
      <c r="D18" s="392" t="s">
        <v>5</v>
      </c>
      <c r="E18" s="392"/>
      <c r="F18" s="392"/>
      <c r="G18" s="392"/>
      <c r="H18" s="101">
        <f>'2 BILANT SOCIETATI'!G147+'2 BILANT SOCIETATI'!G148</f>
        <v>0</v>
      </c>
      <c r="I18" s="102"/>
      <c r="J18" s="75"/>
    </row>
    <row r="19" spans="2:10" ht="14.4" customHeight="1" x14ac:dyDescent="0.25">
      <c r="B19" s="75"/>
      <c r="C19" s="99"/>
      <c r="D19" s="393" t="s">
        <v>6</v>
      </c>
      <c r="E19" s="393"/>
      <c r="F19" s="393"/>
      <c r="G19" s="393"/>
      <c r="H19" s="103">
        <f>H17+H18</f>
        <v>0</v>
      </c>
      <c r="I19" s="104"/>
      <c r="J19" s="75"/>
    </row>
    <row r="20" spans="2:10" ht="7.95" customHeight="1" thickBot="1" x14ac:dyDescent="0.3">
      <c r="B20" s="75"/>
      <c r="C20" s="99"/>
      <c r="D20" s="105"/>
      <c r="E20" s="105"/>
      <c r="F20" s="105"/>
      <c r="G20" s="105"/>
      <c r="H20" s="106"/>
      <c r="I20" s="107"/>
      <c r="J20" s="75"/>
    </row>
    <row r="21" spans="2:10" ht="30" customHeight="1" thickTop="1" thickBot="1" x14ac:dyDescent="0.3">
      <c r="B21" s="75"/>
      <c r="C21" s="99"/>
      <c r="D21" s="397" t="str">
        <f>IF(H19&gt;0,"Solicitantul nu se incadreaza in categoria intreprinderilor in dificultate","Se trece la pasul ii)")</f>
        <v>Se trece la pasul ii)</v>
      </c>
      <c r="E21" s="398"/>
      <c r="F21" s="398"/>
      <c r="G21" s="398"/>
      <c r="H21" s="399"/>
      <c r="I21" s="108"/>
      <c r="J21" s="75"/>
    </row>
    <row r="22" spans="2:10" ht="8.4" customHeight="1" thickTop="1" x14ac:dyDescent="0.25">
      <c r="B22" s="75"/>
      <c r="C22" s="99"/>
      <c r="D22" s="109"/>
      <c r="E22" s="110"/>
      <c r="F22" s="110"/>
      <c r="G22" s="110"/>
      <c r="H22" s="110"/>
      <c r="I22" s="111"/>
      <c r="J22" s="75"/>
    </row>
    <row r="23" spans="2:10" ht="25.2" customHeight="1" x14ac:dyDescent="0.25">
      <c r="B23" s="75"/>
      <c r="C23" s="99" t="s">
        <v>7</v>
      </c>
      <c r="D23" s="404" t="s">
        <v>249</v>
      </c>
      <c r="E23" s="404"/>
      <c r="F23" s="404"/>
      <c r="G23" s="404"/>
      <c r="H23" s="404"/>
      <c r="I23" s="148"/>
      <c r="J23" s="75"/>
    </row>
    <row r="24" spans="2:10" ht="10.8" customHeight="1" x14ac:dyDescent="0.25">
      <c r="B24" s="75"/>
      <c r="C24" s="99"/>
      <c r="D24" s="149"/>
      <c r="E24" s="149"/>
      <c r="F24" s="149"/>
      <c r="G24" s="149"/>
      <c r="H24" s="149"/>
      <c r="I24" s="148"/>
      <c r="J24" s="75"/>
    </row>
    <row r="25" spans="2:10" ht="14.4" customHeight="1" x14ac:dyDescent="0.25">
      <c r="B25" s="75"/>
      <c r="C25" s="99"/>
      <c r="D25" s="392" t="s">
        <v>8</v>
      </c>
      <c r="E25" s="392"/>
      <c r="F25" s="392"/>
      <c r="G25" s="392"/>
      <c r="H25" s="101" t="str">
        <f>IF($H$19&lt;0,'2 BILANT SOCIETATI'!G123,"NA")</f>
        <v>NA</v>
      </c>
      <c r="I25" s="102"/>
      <c r="J25" s="75"/>
    </row>
    <row r="26" spans="2:10" ht="14.4" customHeight="1" x14ac:dyDescent="0.25">
      <c r="B26" s="75"/>
      <c r="C26" s="99"/>
      <c r="D26" s="405" t="s">
        <v>282</v>
      </c>
      <c r="E26" s="406"/>
      <c r="F26" s="406"/>
      <c r="G26" s="407"/>
      <c r="H26" s="101" t="str">
        <f>IF($H$19&lt;0,'2 BILANT SOCIETATI'!G125+'2 BILANT SOCIETATI'!G126+'2 BILANT SOCIETATI'!G127+'2 BILANT SOCIETATI'!G140+'2 BILANT SOCIETATI'!G141+'2 BILANT SOCIETATI'!G142+'2 BILANT SOCIETATI'!G150,"NA")</f>
        <v>NA</v>
      </c>
      <c r="I26" s="102"/>
      <c r="J26" s="75"/>
    </row>
    <row r="27" spans="2:10" ht="14.4" customHeight="1" x14ac:dyDescent="0.25">
      <c r="B27" s="75"/>
      <c r="C27" s="99"/>
      <c r="D27" s="405" t="s">
        <v>196</v>
      </c>
      <c r="E27" s="406"/>
      <c r="F27" s="406"/>
      <c r="G27" s="407"/>
      <c r="H27" s="101" t="str">
        <f>IF($H$19&lt;0,'2 BILANT SOCIETATI'!G130,"NA")</f>
        <v>NA</v>
      </c>
      <c r="I27" s="102"/>
      <c r="J27" s="75"/>
    </row>
    <row r="28" spans="2:10" ht="14.4" customHeight="1" x14ac:dyDescent="0.25">
      <c r="B28" s="75"/>
      <c r="C28" s="99"/>
      <c r="D28" s="392" t="s">
        <v>37</v>
      </c>
      <c r="E28" s="392"/>
      <c r="F28" s="392"/>
      <c r="G28" s="392"/>
      <c r="H28" s="101" t="str">
        <f>IF($H$19&lt;0,'2 BILANT SOCIETATI'!G132,"NA")</f>
        <v>NA</v>
      </c>
      <c r="I28" s="102"/>
      <c r="J28" s="75"/>
    </row>
    <row r="29" spans="2:10" ht="15" customHeight="1" x14ac:dyDescent="0.25">
      <c r="B29" s="75"/>
      <c r="C29" s="99"/>
      <c r="D29" s="392" t="s">
        <v>9</v>
      </c>
      <c r="E29" s="392"/>
      <c r="F29" s="392"/>
      <c r="G29" s="392"/>
      <c r="H29" s="101" t="str">
        <f>IF($H$19&lt;0,'2 BILANT SOCIETATI'!G138,"NA")</f>
        <v>NA</v>
      </c>
      <c r="I29" s="102"/>
      <c r="J29" s="75"/>
    </row>
    <row r="30" spans="2:10" ht="9.6" customHeight="1" thickBot="1" x14ac:dyDescent="0.3">
      <c r="B30" s="75"/>
      <c r="C30" s="99"/>
      <c r="D30" s="113"/>
      <c r="E30" s="113"/>
      <c r="F30" s="113"/>
      <c r="G30" s="113"/>
      <c r="H30" s="114"/>
      <c r="I30" s="102"/>
      <c r="J30" s="75"/>
    </row>
    <row r="31" spans="2:10" ht="29.4" customHeight="1" thickTop="1" thickBot="1" x14ac:dyDescent="0.3">
      <c r="B31" s="75"/>
      <c r="C31" s="99"/>
      <c r="D31" s="394" t="str">
        <f>IF(OR(H25="",H19+SUM(H28:H29)&gt;=0),"Nu exista pierdere de capital",H19+SUM(H28:H29))</f>
        <v>Nu exista pierdere de capital</v>
      </c>
      <c r="E31" s="395"/>
      <c r="F31" s="395"/>
      <c r="G31" s="395"/>
      <c r="H31" s="396"/>
      <c r="I31" s="115"/>
      <c r="J31" s="75"/>
    </row>
    <row r="32" spans="2:10" ht="9" customHeight="1" thickTop="1" x14ac:dyDescent="0.25">
      <c r="B32" s="75"/>
      <c r="C32" s="99"/>
      <c r="D32" s="116"/>
      <c r="E32" s="116"/>
      <c r="F32" s="116"/>
      <c r="G32" s="116"/>
      <c r="H32" s="117"/>
      <c r="I32" s="115"/>
      <c r="J32" s="75"/>
    </row>
    <row r="33" spans="2:10" ht="36.6" customHeight="1" x14ac:dyDescent="0.25">
      <c r="B33" s="75"/>
      <c r="C33" s="99" t="s">
        <v>10</v>
      </c>
      <c r="D33" s="391" t="s">
        <v>269</v>
      </c>
      <c r="E33" s="391"/>
      <c r="F33" s="391"/>
      <c r="G33" s="391"/>
      <c r="H33" s="391"/>
      <c r="I33" s="92"/>
      <c r="J33" s="75"/>
    </row>
    <row r="34" spans="2:10" ht="10.8" customHeight="1" thickBot="1" x14ac:dyDescent="0.3">
      <c r="B34" s="75"/>
      <c r="C34" s="99"/>
      <c r="D34" s="100"/>
      <c r="E34" s="100"/>
      <c r="F34" s="100"/>
      <c r="G34" s="100"/>
      <c r="H34" s="100"/>
      <c r="I34" s="92"/>
      <c r="J34" s="75"/>
    </row>
    <row r="35" spans="2:10" ht="31.95" customHeight="1" thickTop="1" thickBot="1" x14ac:dyDescent="0.3">
      <c r="B35" s="75"/>
      <c r="C35" s="118"/>
      <c r="D35" s="400" t="str">
        <f>CONCATENATE("Solicitantul ",IF(H19&gt;=0,"nu ",IF(D31="Nu exista pierdere de capital","nu ", IF(ABS(D31)&gt;(H25+H26+H27)/2,"","nu "))),"se încadrează în categoria întreprinderilor în dificultate")</f>
        <v>Solicitantul nu se încadrează în categoria întreprinderilor în dificultate</v>
      </c>
      <c r="E35" s="401"/>
      <c r="F35" s="401"/>
      <c r="G35" s="401"/>
      <c r="H35" s="402"/>
      <c r="I35" s="108"/>
      <c r="J35" s="75"/>
    </row>
    <row r="36" spans="2:10" ht="9.6" customHeight="1" thickTop="1" x14ac:dyDescent="0.25">
      <c r="B36" s="75"/>
      <c r="C36" s="119"/>
      <c r="D36" s="120"/>
      <c r="E36" s="120"/>
      <c r="F36" s="120"/>
      <c r="G36" s="120"/>
      <c r="H36" s="120"/>
      <c r="I36" s="121"/>
      <c r="J36" s="75"/>
    </row>
    <row r="37" spans="2:10" ht="19.2" customHeight="1" x14ac:dyDescent="0.25">
      <c r="B37" s="75"/>
      <c r="C37" s="75"/>
      <c r="D37" s="75"/>
      <c r="E37" s="75"/>
      <c r="F37" s="75"/>
      <c r="G37" s="75"/>
      <c r="H37" s="75"/>
      <c r="I37" s="75"/>
      <c r="J37" s="75"/>
    </row>
    <row r="38" spans="2:10" ht="17.399999999999999" customHeight="1" x14ac:dyDescent="0.25"/>
    <row r="39" spans="2:10" ht="19.2" customHeight="1" x14ac:dyDescent="0.25">
      <c r="B39" s="75"/>
      <c r="C39" s="75"/>
      <c r="D39" s="75"/>
      <c r="E39" s="75"/>
      <c r="F39" s="75"/>
      <c r="G39" s="75"/>
      <c r="H39" s="75"/>
      <c r="I39" s="75"/>
      <c r="J39" s="75"/>
    </row>
    <row r="40" spans="2:10" ht="40.950000000000003" customHeight="1" x14ac:dyDescent="0.25">
      <c r="B40" s="75"/>
      <c r="C40" s="94" t="s">
        <v>11</v>
      </c>
      <c r="D40" s="390" t="s">
        <v>12</v>
      </c>
      <c r="E40" s="390"/>
      <c r="F40" s="390"/>
      <c r="G40" s="390"/>
      <c r="H40" s="390"/>
      <c r="I40" s="95"/>
      <c r="J40" s="75"/>
    </row>
    <row r="41" spans="2:10" ht="16.2" customHeight="1" x14ac:dyDescent="0.25">
      <c r="B41" s="75"/>
      <c r="C41" s="75"/>
      <c r="D41" s="75"/>
      <c r="E41" s="75"/>
      <c r="F41" s="75"/>
      <c r="G41" s="75"/>
      <c r="H41" s="75"/>
      <c r="I41" s="75"/>
      <c r="J41" s="75"/>
    </row>
    <row r="42" spans="2:10" ht="13.8" customHeight="1" x14ac:dyDescent="0.25"/>
    <row r="43" spans="2:10" ht="13.8" customHeight="1" x14ac:dyDescent="0.25">
      <c r="B43" s="75"/>
      <c r="C43" s="75"/>
      <c r="D43" s="75"/>
      <c r="E43" s="75"/>
      <c r="F43" s="75"/>
      <c r="G43" s="75"/>
      <c r="H43" s="75"/>
      <c r="I43" s="75"/>
      <c r="J43" s="75"/>
    </row>
    <row r="44" spans="2:10" ht="42" customHeight="1" x14ac:dyDescent="0.25">
      <c r="B44" s="75"/>
      <c r="C44" s="94" t="s">
        <v>13</v>
      </c>
      <c r="D44" s="390" t="s">
        <v>14</v>
      </c>
      <c r="E44" s="390"/>
      <c r="F44" s="390"/>
      <c r="G44" s="390"/>
      <c r="H44" s="390"/>
      <c r="I44" s="95"/>
      <c r="J44" s="75"/>
    </row>
    <row r="45" spans="2:10" ht="13.8" customHeight="1" x14ac:dyDescent="0.25">
      <c r="B45" s="75"/>
      <c r="C45" s="75"/>
      <c r="D45" s="75"/>
      <c r="E45" s="75"/>
      <c r="F45" s="75"/>
      <c r="G45" s="75"/>
      <c r="H45" s="75"/>
      <c r="I45" s="75"/>
      <c r="J45" s="75"/>
    </row>
    <row r="46" spans="2:10" ht="13.2" customHeight="1" x14ac:dyDescent="0.25"/>
    <row r="47" spans="2:10" ht="15" customHeight="1" x14ac:dyDescent="0.25">
      <c r="B47" s="75"/>
      <c r="C47" s="75"/>
      <c r="D47" s="75"/>
      <c r="E47" s="75"/>
      <c r="F47" s="75"/>
      <c r="G47" s="75"/>
      <c r="H47" s="75"/>
      <c r="I47" s="75"/>
      <c r="J47" s="75"/>
    </row>
    <row r="48" spans="2:10" ht="51" customHeight="1" x14ac:dyDescent="0.25">
      <c r="B48" s="75"/>
      <c r="C48" s="94" t="s">
        <v>195</v>
      </c>
      <c r="D48" s="390" t="s">
        <v>51</v>
      </c>
      <c r="E48" s="390"/>
      <c r="F48" s="390"/>
      <c r="G48" s="390"/>
      <c r="H48" s="390"/>
      <c r="I48" s="95"/>
      <c r="J48" s="75"/>
    </row>
    <row r="49" spans="2:10" x14ac:dyDescent="0.25">
      <c r="B49" s="75"/>
      <c r="C49" s="125"/>
      <c r="D49" s="123"/>
      <c r="E49" s="123"/>
      <c r="F49" s="123"/>
      <c r="G49" s="150" t="s">
        <v>50</v>
      </c>
      <c r="H49" s="150" t="s">
        <v>36</v>
      </c>
      <c r="I49" s="151"/>
      <c r="J49" s="75"/>
    </row>
    <row r="50" spans="2:10" x14ac:dyDescent="0.25">
      <c r="B50" s="75"/>
      <c r="C50" s="126" t="s">
        <v>55</v>
      </c>
      <c r="D50" s="127" t="s">
        <v>56</v>
      </c>
      <c r="E50" s="128"/>
      <c r="F50" s="129"/>
      <c r="G50" s="152" t="e">
        <f>IF('2 BILANT SOCIETATI'!#REF!=2,'2 BILANT SOCIETATI'!#REF!,"NA")</f>
        <v>#REF!</v>
      </c>
      <c r="H50" s="152" t="e">
        <f>IF('2 BILANT SOCIETATI'!#REF!=2,'2 BILANT SOCIETATI'!G152,"NA")</f>
        <v>#REF!</v>
      </c>
      <c r="I50" s="130"/>
      <c r="J50" s="75"/>
    </row>
    <row r="51" spans="2:10" x14ac:dyDescent="0.25">
      <c r="B51" s="75"/>
      <c r="C51" s="131" t="s">
        <v>52</v>
      </c>
      <c r="D51" s="128" t="s">
        <v>57</v>
      </c>
      <c r="E51" s="128"/>
      <c r="F51" s="129"/>
      <c r="G51" s="152" t="e">
        <f>IF('2 BILANT SOCIETATI'!#REF!=2,'2 BILANT SOCIETATI'!#REF!,"NA")</f>
        <v>#REF!</v>
      </c>
      <c r="H51" s="152" t="e">
        <f>IF('2 BILANT SOCIETATI'!#REF!=2,'2 BILANT SOCIETATI'!G84,"NA")</f>
        <v>#REF!</v>
      </c>
      <c r="I51" s="130"/>
      <c r="J51" s="75"/>
    </row>
    <row r="52" spans="2:10" x14ac:dyDescent="0.25">
      <c r="B52" s="75"/>
      <c r="C52" s="131" t="s">
        <v>53</v>
      </c>
      <c r="D52" s="128" t="s">
        <v>58</v>
      </c>
      <c r="E52" s="128"/>
      <c r="F52" s="129"/>
      <c r="G52" s="152" t="e">
        <f>IF('2 BILANT SOCIETATI'!#REF!=2,'2 BILANT SOCIETATI'!#REF!,"NA")</f>
        <v>#REF!</v>
      </c>
      <c r="H52" s="152" t="e">
        <f>IF('2 BILANT SOCIETATI'!#REF!=2,'2 BILANT SOCIETATI'!G99,"NA")</f>
        <v>#REF!</v>
      </c>
      <c r="I52" s="130"/>
      <c r="J52" s="75"/>
    </row>
    <row r="53" spans="2:10" x14ac:dyDescent="0.25">
      <c r="B53" s="75"/>
      <c r="C53" s="126" t="s">
        <v>59</v>
      </c>
      <c r="D53" s="127" t="s">
        <v>60</v>
      </c>
      <c r="E53" s="128"/>
      <c r="F53" s="129"/>
      <c r="G53" s="139" t="e">
        <f>SUM(G51:G52)</f>
        <v>#REF!</v>
      </c>
      <c r="H53" s="139" t="e">
        <f>SUM(H51:H52)</f>
        <v>#REF!</v>
      </c>
      <c r="I53" s="132"/>
      <c r="J53" s="75"/>
    </row>
    <row r="54" spans="2:10" x14ac:dyDescent="0.25">
      <c r="B54" s="75"/>
      <c r="C54" s="131" t="s">
        <v>52</v>
      </c>
      <c r="D54" s="128" t="s">
        <v>62</v>
      </c>
      <c r="E54" s="128"/>
      <c r="F54" s="129"/>
      <c r="G54" s="152" t="e">
        <f>IF('2 BILANT SOCIETATI'!#REF!=2,'2 BILANT SOCIETATI'!#REF!+'2 BILANT SOCIETATI'!#REF!,"NA")</f>
        <v>#REF!</v>
      </c>
      <c r="H54" s="152" t="e">
        <f>IF('2 BILANT SOCIETATI'!#REF!=2,'2 BILANT SOCIETATI'!G147+'2 BILANT SOCIETATI'!G148,"NA")</f>
        <v>#REF!</v>
      </c>
      <c r="I54" s="130"/>
      <c r="J54" s="75"/>
    </row>
    <row r="55" spans="2:10" x14ac:dyDescent="0.25">
      <c r="B55" s="75"/>
      <c r="C55" s="131" t="s">
        <v>53</v>
      </c>
      <c r="D55" s="128" t="s">
        <v>63</v>
      </c>
      <c r="E55" s="128"/>
      <c r="F55" s="129"/>
      <c r="G55" s="152" t="e">
        <f>IF('2 BILANT SOCIETATI'!#REF!=2,'2 BILANT SOCIETATI'!#REF!+'2 BILANT SOCIETATI'!#REF!+'2 BILANT SOCIETATI'!#REF!,"NA")</f>
        <v>#REF!</v>
      </c>
      <c r="H55" s="152" t="e">
        <f>IF('2 BILANT SOCIETATI'!#REF!=2,'2 BILANT SOCIETATI'!#REF!+'2 BILANT SOCIETATI'!#REF!+'2 BILANT SOCIETATI'!#REF!,"NA")</f>
        <v>#REF!</v>
      </c>
      <c r="I55" s="130"/>
      <c r="J55" s="75"/>
    </row>
    <row r="56" spans="2:10" x14ac:dyDescent="0.25">
      <c r="B56" s="75"/>
      <c r="C56" s="131" t="s">
        <v>54</v>
      </c>
      <c r="D56" s="128" t="s">
        <v>61</v>
      </c>
      <c r="E56" s="128"/>
      <c r="F56" s="129"/>
      <c r="G56" s="152" t="e">
        <f>IF('2 BILANT SOCIETATI'!#REF!=2,'2 BILANT SOCIETATI'!#REF!,"NA")</f>
        <v>#REF!</v>
      </c>
      <c r="H56" s="152" t="e">
        <f>IF('2 BILANT SOCIETATI'!#REF!=2,'2 BILANT SOCIETATI'!#REF!,"NA")</f>
        <v>#REF!</v>
      </c>
      <c r="I56" s="130"/>
      <c r="J56" s="75"/>
    </row>
    <row r="57" spans="2:10" x14ac:dyDescent="0.25">
      <c r="B57" s="75"/>
      <c r="C57" s="131" t="s">
        <v>67</v>
      </c>
      <c r="D57" s="128" t="s">
        <v>64</v>
      </c>
      <c r="E57" s="128"/>
      <c r="F57" s="129"/>
      <c r="G57" s="152" t="e">
        <f>IF('2 BILANT SOCIETATI'!#REF!=2,'2 BILANT SOCIETATI'!#REF!,"NA")</f>
        <v>#REF!</v>
      </c>
      <c r="H57" s="152" t="e">
        <f>IF('2 BILANT SOCIETATI'!#REF!=2,'2 BILANT SOCIETATI'!#REF!,"NA")</f>
        <v>#REF!</v>
      </c>
      <c r="I57" s="130"/>
      <c r="J57" s="75"/>
    </row>
    <row r="58" spans="2:10" x14ac:dyDescent="0.25">
      <c r="B58" s="75"/>
      <c r="C58" s="126" t="s">
        <v>65</v>
      </c>
      <c r="D58" s="127" t="s">
        <v>66</v>
      </c>
      <c r="E58" s="128"/>
      <c r="F58" s="129"/>
      <c r="G58" s="140" t="e">
        <f>IF(SUM(G54:G57)&gt;0,SUM(G54:G57),"NA")</f>
        <v>#REF!</v>
      </c>
      <c r="H58" s="140" t="e">
        <f>IF(SUM(H54:H57)&gt;0,SUM(H54:H57),"NA")</f>
        <v>#REF!</v>
      </c>
      <c r="I58" s="133"/>
      <c r="J58" s="75"/>
    </row>
    <row r="59" spans="2:10" x14ac:dyDescent="0.25">
      <c r="B59" s="75"/>
      <c r="C59" s="134"/>
      <c r="D59" s="129"/>
      <c r="E59" s="129"/>
      <c r="F59" s="129"/>
      <c r="G59" s="129"/>
      <c r="H59" s="135"/>
      <c r="I59" s="136"/>
      <c r="J59" s="75"/>
    </row>
    <row r="60" spans="2:10" ht="22.8" customHeight="1" x14ac:dyDescent="0.25">
      <c r="B60" s="75"/>
      <c r="C60" s="134"/>
      <c r="D60" s="408" t="s">
        <v>68</v>
      </c>
      <c r="E60" s="408"/>
      <c r="F60" s="129"/>
      <c r="G60" s="141">
        <f>IFERROR(G53/G50,7.5)</f>
        <v>7.5</v>
      </c>
      <c r="H60" s="141">
        <f>IFERROR(H53/H50,7.5)</f>
        <v>7.5</v>
      </c>
      <c r="I60" s="142"/>
      <c r="J60" s="75"/>
    </row>
    <row r="61" spans="2:10" x14ac:dyDescent="0.25">
      <c r="B61" s="75"/>
      <c r="C61" s="134"/>
      <c r="D61" s="105"/>
      <c r="E61" s="105"/>
      <c r="F61" s="129"/>
      <c r="G61" s="137"/>
      <c r="H61" s="138"/>
      <c r="I61" s="107"/>
      <c r="J61" s="75"/>
    </row>
    <row r="62" spans="2:10" ht="26.4" customHeight="1" x14ac:dyDescent="0.25">
      <c r="B62" s="75"/>
      <c r="C62" s="134"/>
      <c r="D62" s="409" t="s">
        <v>69</v>
      </c>
      <c r="E62" s="409"/>
      <c r="F62" s="129"/>
      <c r="G62" s="86" t="str">
        <f>IFERROR(IF(G56&gt;0,G58/G56,IF(G58&gt;0,1,"")),"")</f>
        <v/>
      </c>
      <c r="H62" s="86" t="str">
        <f>IFERROR(IF(H56&gt;0,H58/H56,IF(H58&gt;0,1,"")),"")</f>
        <v/>
      </c>
      <c r="I62" s="144"/>
      <c r="J62" s="75"/>
    </row>
    <row r="63" spans="2:10" ht="14.4" thickBot="1" x14ac:dyDescent="0.3">
      <c r="B63" s="75"/>
      <c r="C63" s="134"/>
      <c r="D63" s="145"/>
      <c r="E63" s="145"/>
      <c r="F63" s="145"/>
      <c r="G63" s="145"/>
      <c r="H63" s="145"/>
      <c r="I63" s="146"/>
      <c r="J63" s="75"/>
    </row>
    <row r="64" spans="2:10" ht="36.75" customHeight="1" thickTop="1" thickBot="1" x14ac:dyDescent="0.3">
      <c r="B64" s="75"/>
      <c r="C64" s="143"/>
      <c r="D64" s="400" t="e">
        <f>IF('2 BILANT SOCIETATI'!#REF!=1,"Nu se aplica",CONCATENATE("Solicitantul ",IF(AND(G60&lt;=7.5,H60&lt;=7.5,G62&gt;=1,H62&gt;=1),"nu ",""),"se încadrează în categoria întreprinderilor în dificultate"))</f>
        <v>#REF!</v>
      </c>
      <c r="E64" s="401"/>
      <c r="F64" s="401"/>
      <c r="G64" s="401"/>
      <c r="H64" s="402"/>
      <c r="I64" s="108"/>
      <c r="J64" s="75"/>
    </row>
    <row r="65" spans="2:10" ht="14.4" thickTop="1" x14ac:dyDescent="0.25">
      <c r="B65" s="75"/>
      <c r="C65" s="153"/>
      <c r="D65" s="154"/>
      <c r="E65" s="154"/>
      <c r="F65" s="154"/>
      <c r="G65" s="154"/>
      <c r="H65" s="154"/>
      <c r="I65" s="155"/>
      <c r="J65" s="75"/>
    </row>
    <row r="66" spans="2:10" ht="15.6" customHeight="1" x14ac:dyDescent="0.25">
      <c r="B66" s="75"/>
      <c r="C66" s="75"/>
      <c r="D66" s="75"/>
      <c r="E66" s="75"/>
      <c r="F66" s="75"/>
      <c r="G66" s="75"/>
      <c r="H66" s="75"/>
      <c r="I66" s="75"/>
      <c r="J66" s="75"/>
    </row>
  </sheetData>
  <sheetProtection algorithmName="SHA-512" hashValue="k6QFJtS8iHOY1GlbcXBBxkZ9bBV1kvKpxOLO+QK6g3qcUz6T0GB+cGlw+U8Zk7o2oKgfpimUgOAYyVqGkmmUuQ==" saltValue="MOnTu++hBZuHYlY8sKOFHQ==" spinCount="100000" sheet="1" formatCells="0" formatColumns="0" formatRows="0" insertColumns="0" insertRows="0"/>
  <mergeCells count="25">
    <mergeCell ref="C3:I3"/>
    <mergeCell ref="D60:E60"/>
    <mergeCell ref="D62:E62"/>
    <mergeCell ref="C10:I10"/>
    <mergeCell ref="D21:H21"/>
    <mergeCell ref="D31:H31"/>
    <mergeCell ref="D35:H35"/>
    <mergeCell ref="D27:G27"/>
    <mergeCell ref="D14:H14"/>
    <mergeCell ref="C7:H7"/>
    <mergeCell ref="C8:H8"/>
    <mergeCell ref="D16:H16"/>
    <mergeCell ref="D17:G17"/>
    <mergeCell ref="D18:G18"/>
    <mergeCell ref="D19:G19"/>
    <mergeCell ref="D23:H23"/>
    <mergeCell ref="D64:H64"/>
    <mergeCell ref="D25:G25"/>
    <mergeCell ref="D28:G28"/>
    <mergeCell ref="D29:G29"/>
    <mergeCell ref="D33:H33"/>
    <mergeCell ref="D48:H48"/>
    <mergeCell ref="D40:H40"/>
    <mergeCell ref="D44:H44"/>
    <mergeCell ref="D26:G26"/>
  </mergeCells>
  <conditionalFormatting sqref="I35 E36:I36">
    <cfRule type="cellIs" dxfId="14" priority="1" operator="equal">
      <formula>"Solicitantul nu se incadreaza in categoria intreprinderilor in dificultate"</formula>
    </cfRule>
    <cfRule type="cellIs" dxfId="13"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AI55"/>
  <sheetViews>
    <sheetView topLeftCell="H1" zoomScale="60" zoomScaleNormal="60" workbookViewId="0">
      <selection activeCell="D39" sqref="D39"/>
    </sheetView>
  </sheetViews>
  <sheetFormatPr defaultColWidth="8.88671875" defaultRowHeight="13.8" x14ac:dyDescent="0.25"/>
  <cols>
    <col min="1" max="2" width="5.5546875" style="8" customWidth="1"/>
    <col min="3" max="3" width="16.77734375" style="20" customWidth="1"/>
    <col min="4" max="4" width="18.33203125" style="20" customWidth="1"/>
    <col min="5" max="5" width="63.33203125" style="8" customWidth="1"/>
    <col min="6" max="6" width="4" style="8" customWidth="1"/>
    <col min="7" max="7" width="23.77734375" style="8" customWidth="1"/>
    <col min="8" max="8" width="20.77734375" style="8" customWidth="1"/>
    <col min="9" max="9" width="23.6640625" style="8" customWidth="1"/>
    <col min="10" max="10" width="4.5546875" style="8" customWidth="1"/>
    <col min="11" max="11" width="22.77734375" style="8" customWidth="1"/>
    <col min="12" max="12" width="25.33203125" style="8" customWidth="1"/>
    <col min="13" max="13" width="26.77734375" style="8" customWidth="1"/>
    <col min="14" max="14" width="4.6640625" style="8" customWidth="1"/>
    <col min="15" max="15" width="30.33203125" style="8" customWidth="1"/>
    <col min="16" max="18" width="6.6640625" style="8" customWidth="1"/>
    <col min="19" max="24" width="28.77734375" style="8" customWidth="1"/>
    <col min="25" max="25" width="13.44140625" style="8" customWidth="1"/>
    <col min="26" max="26" width="5.33203125" style="8" customWidth="1"/>
    <col min="27" max="16384" width="8.88671875" style="8"/>
  </cols>
  <sheetData>
    <row r="2" spans="2:26" ht="13.8" customHeight="1" thickBot="1" x14ac:dyDescent="0.3">
      <c r="B2" s="7"/>
      <c r="C2" s="23"/>
      <c r="D2" s="23"/>
      <c r="E2" s="7"/>
      <c r="F2" s="7"/>
      <c r="G2" s="7"/>
      <c r="H2" s="7"/>
      <c r="I2" s="7"/>
      <c r="J2" s="7"/>
      <c r="K2" s="7"/>
      <c r="L2" s="7"/>
      <c r="M2" s="7"/>
      <c r="N2" s="7"/>
      <c r="O2" s="7"/>
      <c r="P2" s="7"/>
    </row>
    <row r="3" spans="2:26" ht="36" customHeight="1" thickBot="1" x14ac:dyDescent="0.3">
      <c r="B3" s="7"/>
      <c r="C3" s="412" t="s">
        <v>437</v>
      </c>
      <c r="D3" s="413"/>
      <c r="E3" s="413"/>
      <c r="F3" s="413"/>
      <c r="G3" s="413"/>
      <c r="H3" s="413"/>
      <c r="I3" s="413"/>
      <c r="J3" s="413"/>
      <c r="K3" s="413"/>
      <c r="L3" s="413"/>
      <c r="M3" s="413"/>
      <c r="N3" s="413"/>
      <c r="O3" s="414"/>
      <c r="P3" s="7"/>
    </row>
    <row r="4" spans="2:26" ht="14.4" customHeight="1" x14ac:dyDescent="0.25">
      <c r="B4" s="7"/>
      <c r="C4" s="23"/>
      <c r="D4" s="23"/>
      <c r="E4" s="7"/>
      <c r="F4" s="7"/>
      <c r="G4" s="7"/>
      <c r="H4" s="7"/>
      <c r="I4" s="7"/>
      <c r="J4" s="7"/>
      <c r="K4" s="7"/>
      <c r="L4" s="7"/>
      <c r="M4" s="7"/>
      <c r="N4" s="7"/>
      <c r="O4" s="7"/>
      <c r="P4" s="7"/>
    </row>
    <row r="5" spans="2:26" ht="14.4" customHeight="1" x14ac:dyDescent="0.25">
      <c r="M5" s="18"/>
      <c r="N5" s="18"/>
      <c r="O5" s="18"/>
    </row>
    <row r="6" spans="2:26" ht="22.2" customHeight="1" thickBot="1" x14ac:dyDescent="0.3">
      <c r="B6" s="7"/>
      <c r="C6" s="23"/>
      <c r="D6" s="23"/>
      <c r="E6" s="7"/>
      <c r="F6" s="7"/>
      <c r="G6" s="7"/>
      <c r="H6" s="7"/>
      <c r="I6" s="7"/>
      <c r="J6" s="7"/>
      <c r="K6" s="7"/>
      <c r="L6" s="7"/>
      <c r="M6" s="7"/>
      <c r="N6" s="7"/>
      <c r="O6" s="7"/>
      <c r="P6" s="7"/>
      <c r="R6" s="7"/>
      <c r="S6" s="7"/>
      <c r="T6" s="7"/>
      <c r="U6" s="7"/>
      <c r="V6" s="7"/>
      <c r="W6" s="7"/>
      <c r="X6" s="7"/>
      <c r="Y6" s="7"/>
      <c r="Z6" s="7"/>
    </row>
    <row r="7" spans="2:26" ht="24" customHeight="1" x14ac:dyDescent="0.25">
      <c r="B7" s="7"/>
      <c r="C7" s="437" t="s">
        <v>256</v>
      </c>
      <c r="D7" s="426" t="s">
        <v>257</v>
      </c>
      <c r="E7" s="420" t="s">
        <v>74</v>
      </c>
      <c r="F7" s="75"/>
      <c r="G7" s="422" t="s">
        <v>75</v>
      </c>
      <c r="H7" s="423"/>
      <c r="I7" s="424" t="s">
        <v>76</v>
      </c>
      <c r="J7" s="75"/>
      <c r="K7" s="422" t="s">
        <v>77</v>
      </c>
      <c r="L7" s="423"/>
      <c r="M7" s="424" t="s">
        <v>78</v>
      </c>
      <c r="N7" s="75"/>
      <c r="O7" s="418" t="s">
        <v>258</v>
      </c>
      <c r="P7" s="7"/>
      <c r="R7" s="7"/>
      <c r="S7" s="431" t="s">
        <v>79</v>
      </c>
      <c r="T7" s="432"/>
      <c r="U7" s="432"/>
      <c r="V7" s="432"/>
      <c r="W7" s="432"/>
      <c r="X7" s="432"/>
      <c r="Y7" s="433"/>
      <c r="Z7" s="7"/>
    </row>
    <row r="8" spans="2:26" ht="48" customHeight="1" thickBot="1" x14ac:dyDescent="0.3">
      <c r="B8" s="7"/>
      <c r="C8" s="438"/>
      <c r="D8" s="427"/>
      <c r="E8" s="421"/>
      <c r="F8" s="75"/>
      <c r="G8" s="249" t="s">
        <v>80</v>
      </c>
      <c r="H8" s="250" t="s">
        <v>81</v>
      </c>
      <c r="I8" s="425"/>
      <c r="J8" s="75"/>
      <c r="K8" s="249" t="s">
        <v>80</v>
      </c>
      <c r="L8" s="250" t="s">
        <v>82</v>
      </c>
      <c r="M8" s="425"/>
      <c r="N8" s="75"/>
      <c r="O8" s="419"/>
      <c r="P8" s="7"/>
      <c r="R8" s="7"/>
      <c r="S8" s="434"/>
      <c r="T8" s="435"/>
      <c r="U8" s="435"/>
      <c r="V8" s="435"/>
      <c r="W8" s="435"/>
      <c r="X8" s="435"/>
      <c r="Y8" s="436"/>
      <c r="Z8" s="7"/>
    </row>
    <row r="9" spans="2:26" ht="27" customHeight="1" thickBot="1" x14ac:dyDescent="0.3">
      <c r="B9" s="7"/>
      <c r="C9" s="7"/>
      <c r="D9" s="7"/>
      <c r="E9" s="7"/>
      <c r="F9" s="7"/>
      <c r="G9" s="7"/>
      <c r="H9" s="7"/>
      <c r="I9" s="7"/>
      <c r="J9" s="7"/>
      <c r="K9" s="7"/>
      <c r="L9" s="7"/>
      <c r="M9" s="7"/>
      <c r="N9" s="7"/>
      <c r="O9" s="7"/>
      <c r="P9" s="7"/>
      <c r="R9" s="7"/>
      <c r="S9" s="50" t="s">
        <v>107</v>
      </c>
      <c r="T9" s="51" t="s">
        <v>108</v>
      </c>
      <c r="U9" s="51" t="s">
        <v>109</v>
      </c>
      <c r="V9" s="51" t="s">
        <v>110</v>
      </c>
      <c r="W9" s="51" t="s">
        <v>267</v>
      </c>
      <c r="X9" s="51" t="s">
        <v>72</v>
      </c>
      <c r="Y9" s="52" t="s">
        <v>83</v>
      </c>
      <c r="Z9" s="7"/>
    </row>
    <row r="10" spans="2:26" ht="12" customHeight="1" thickBot="1" x14ac:dyDescent="0.3">
      <c r="B10" s="7"/>
      <c r="C10" s="23"/>
      <c r="D10" s="23"/>
      <c r="E10" s="7"/>
      <c r="F10" s="7"/>
      <c r="G10" s="7"/>
      <c r="H10" s="7"/>
      <c r="I10" s="7"/>
      <c r="J10" s="7"/>
      <c r="K10" s="7"/>
      <c r="L10" s="7"/>
      <c r="M10" s="7"/>
      <c r="N10" s="7"/>
      <c r="O10" s="7"/>
      <c r="P10" s="7"/>
      <c r="R10" s="7"/>
      <c r="S10" s="7"/>
      <c r="T10" s="7"/>
      <c r="U10" s="7"/>
      <c r="V10" s="7"/>
      <c r="W10" s="7"/>
      <c r="X10" s="7"/>
      <c r="Y10" s="7"/>
      <c r="Z10" s="7"/>
    </row>
    <row r="11" spans="2:26" ht="40.049999999999997" customHeight="1" x14ac:dyDescent="0.25">
      <c r="B11" s="7"/>
      <c r="C11" s="163" t="s">
        <v>251</v>
      </c>
      <c r="D11" s="164" t="s">
        <v>84</v>
      </c>
      <c r="E11" s="165" t="s">
        <v>283</v>
      </c>
      <c r="F11" s="7"/>
      <c r="G11" s="33"/>
      <c r="H11" s="34"/>
      <c r="I11" s="251">
        <f t="shared" ref="I11:I12" si="0">G11+H11</f>
        <v>0</v>
      </c>
      <c r="J11" s="7"/>
      <c r="K11" s="33"/>
      <c r="L11" s="34"/>
      <c r="M11" s="251">
        <f t="shared" ref="M11:M12" si="1">K11+L11</f>
        <v>0</v>
      </c>
      <c r="N11" s="7"/>
      <c r="O11" s="257">
        <f t="shared" ref="O11:O13" si="2">I11+M11</f>
        <v>0</v>
      </c>
      <c r="P11" s="7"/>
      <c r="R11" s="7"/>
      <c r="S11" s="179"/>
      <c r="T11" s="34"/>
      <c r="U11" s="34"/>
      <c r="V11" s="180"/>
      <c r="W11" s="180"/>
      <c r="X11" s="275">
        <f t="shared" ref="X11:X13" si="3">SUM(S11:W11)</f>
        <v>0</v>
      </c>
      <c r="Y11" s="276" t="str">
        <f t="shared" ref="Y11:Y12" si="4">IF(X11=O11,"OK","ERROR")</f>
        <v>OK</v>
      </c>
      <c r="Z11" s="7"/>
    </row>
    <row r="12" spans="2:26" ht="50.4" x14ac:dyDescent="0.25">
      <c r="B12" s="7"/>
      <c r="C12" s="166" t="s">
        <v>250</v>
      </c>
      <c r="D12" s="38" t="s">
        <v>85</v>
      </c>
      <c r="E12" s="41" t="s">
        <v>86</v>
      </c>
      <c r="F12" s="7"/>
      <c r="G12" s="36"/>
      <c r="H12" s="37"/>
      <c r="I12" s="252">
        <f t="shared" si="0"/>
        <v>0</v>
      </c>
      <c r="J12" s="7"/>
      <c r="K12" s="36"/>
      <c r="L12" s="37"/>
      <c r="M12" s="252">
        <f t="shared" si="1"/>
        <v>0</v>
      </c>
      <c r="N12" s="7"/>
      <c r="O12" s="258">
        <f t="shared" si="2"/>
        <v>0</v>
      </c>
      <c r="P12" s="7"/>
      <c r="R12" s="7"/>
      <c r="S12" s="53"/>
      <c r="T12" s="37"/>
      <c r="U12" s="37"/>
      <c r="V12" s="54"/>
      <c r="W12" s="54"/>
      <c r="X12" s="277">
        <f t="shared" si="3"/>
        <v>0</v>
      </c>
      <c r="Y12" s="278" t="str">
        <f t="shared" si="4"/>
        <v>OK</v>
      </c>
      <c r="Z12" s="7"/>
    </row>
    <row r="13" spans="2:26" ht="37.200000000000003" customHeight="1" x14ac:dyDescent="0.25">
      <c r="B13" s="7"/>
      <c r="C13" s="166" t="s">
        <v>254</v>
      </c>
      <c r="D13" s="35" t="s">
        <v>87</v>
      </c>
      <c r="E13" s="41" t="s">
        <v>260</v>
      </c>
      <c r="F13" s="7"/>
      <c r="G13" s="36"/>
      <c r="H13" s="37"/>
      <c r="I13" s="252">
        <f t="shared" ref="I13" si="5">G13+H13</f>
        <v>0</v>
      </c>
      <c r="J13" s="7"/>
      <c r="K13" s="36"/>
      <c r="L13" s="37"/>
      <c r="M13" s="252">
        <f t="shared" ref="M13" si="6">K13+L13</f>
        <v>0</v>
      </c>
      <c r="N13" s="7"/>
      <c r="O13" s="258">
        <f t="shared" si="2"/>
        <v>0</v>
      </c>
      <c r="P13" s="7"/>
      <c r="R13" s="7"/>
      <c r="S13" s="53"/>
      <c r="T13" s="37"/>
      <c r="U13" s="37"/>
      <c r="V13" s="54"/>
      <c r="W13" s="54"/>
      <c r="X13" s="277">
        <f t="shared" si="3"/>
        <v>0</v>
      </c>
      <c r="Y13" s="278" t="str">
        <f t="shared" ref="Y13" si="7">IF(X13=O13,"OK","ERROR")</f>
        <v>OK</v>
      </c>
      <c r="Z13" s="7"/>
    </row>
    <row r="14" spans="2:26" ht="57" customHeight="1" x14ac:dyDescent="0.25">
      <c r="B14" s="7"/>
      <c r="C14" s="167" t="s">
        <v>284</v>
      </c>
      <c r="D14" s="42"/>
      <c r="E14" s="32" t="s">
        <v>285</v>
      </c>
      <c r="F14" s="7"/>
      <c r="G14" s="36"/>
      <c r="H14" s="37"/>
      <c r="I14" s="252">
        <f t="shared" ref="I14:I25" si="8">G14+H14</f>
        <v>0</v>
      </c>
      <c r="J14" s="7"/>
      <c r="K14" s="36"/>
      <c r="L14" s="37"/>
      <c r="M14" s="252">
        <f t="shared" ref="M14:M25" si="9">K14+L14</f>
        <v>0</v>
      </c>
      <c r="N14" s="7"/>
      <c r="O14" s="258">
        <f>I14+M14</f>
        <v>0</v>
      </c>
      <c r="P14" s="7"/>
      <c r="R14" s="7"/>
      <c r="S14" s="53"/>
      <c r="T14" s="37"/>
      <c r="U14" s="37"/>
      <c r="V14" s="54"/>
      <c r="W14" s="54"/>
      <c r="X14" s="277">
        <f t="shared" ref="X14:X20" si="10">SUM(S14:W14)</f>
        <v>0</v>
      </c>
      <c r="Y14" s="278" t="str">
        <f>IF(X14=O14,"OK","ERROR")</f>
        <v>OK</v>
      </c>
      <c r="Z14" s="7"/>
    </row>
    <row r="15" spans="2:26" ht="40.049999999999997" customHeight="1" x14ac:dyDescent="0.25">
      <c r="B15" s="7"/>
      <c r="C15" s="167" t="s">
        <v>252</v>
      </c>
      <c r="D15" s="42"/>
      <c r="E15" s="156" t="s">
        <v>286</v>
      </c>
      <c r="F15" s="7"/>
      <c r="G15" s="36"/>
      <c r="H15" s="37"/>
      <c r="I15" s="252">
        <f t="shared" si="8"/>
        <v>0</v>
      </c>
      <c r="J15" s="7"/>
      <c r="K15" s="36"/>
      <c r="L15" s="37"/>
      <c r="M15" s="252">
        <f t="shared" si="9"/>
        <v>0</v>
      </c>
      <c r="N15" s="7"/>
      <c r="O15" s="258">
        <f t="shared" ref="O15:O25" si="11">I15+M15</f>
        <v>0</v>
      </c>
      <c r="P15" s="7"/>
      <c r="R15" s="7"/>
      <c r="S15" s="53"/>
      <c r="T15" s="37"/>
      <c r="U15" s="37"/>
      <c r="V15" s="54"/>
      <c r="W15" s="54"/>
      <c r="X15" s="277">
        <f t="shared" si="10"/>
        <v>0</v>
      </c>
      <c r="Y15" s="278" t="str">
        <f t="shared" ref="Y15:Y19" si="12">IF(X15=O15,"OK","ERROR")</f>
        <v>OK</v>
      </c>
      <c r="Z15" s="7"/>
    </row>
    <row r="16" spans="2:26" ht="40.049999999999997" customHeight="1" x14ac:dyDescent="0.25">
      <c r="B16" s="7"/>
      <c r="C16" s="167" t="s">
        <v>252</v>
      </c>
      <c r="D16" s="42"/>
      <c r="E16" s="156" t="s">
        <v>287</v>
      </c>
      <c r="F16" s="7"/>
      <c r="G16" s="36"/>
      <c r="H16" s="37"/>
      <c r="I16" s="252">
        <f t="shared" si="8"/>
        <v>0</v>
      </c>
      <c r="J16" s="7"/>
      <c r="K16" s="36"/>
      <c r="L16" s="37"/>
      <c r="M16" s="252">
        <f t="shared" si="9"/>
        <v>0</v>
      </c>
      <c r="N16" s="7"/>
      <c r="O16" s="258">
        <f t="shared" si="11"/>
        <v>0</v>
      </c>
      <c r="P16" s="7"/>
      <c r="R16" s="7"/>
      <c r="S16" s="53"/>
      <c r="T16" s="37"/>
      <c r="U16" s="37"/>
      <c r="V16" s="54"/>
      <c r="W16" s="54"/>
      <c r="X16" s="277">
        <f t="shared" si="10"/>
        <v>0</v>
      </c>
      <c r="Y16" s="278" t="str">
        <f t="shared" si="12"/>
        <v>OK</v>
      </c>
      <c r="Z16" s="7"/>
    </row>
    <row r="17" spans="2:26" ht="40.049999999999997" customHeight="1" x14ac:dyDescent="0.25">
      <c r="B17" s="7"/>
      <c r="C17" s="167" t="s">
        <v>252</v>
      </c>
      <c r="D17" s="42"/>
      <c r="E17" s="156" t="s">
        <v>288</v>
      </c>
      <c r="F17" s="7"/>
      <c r="G17" s="36"/>
      <c r="H17" s="37"/>
      <c r="I17" s="252">
        <f t="shared" si="8"/>
        <v>0</v>
      </c>
      <c r="J17" s="7"/>
      <c r="K17" s="36"/>
      <c r="L17" s="37"/>
      <c r="M17" s="252">
        <f t="shared" si="9"/>
        <v>0</v>
      </c>
      <c r="N17" s="7"/>
      <c r="O17" s="258">
        <f t="shared" si="11"/>
        <v>0</v>
      </c>
      <c r="P17" s="7"/>
      <c r="R17" s="7"/>
      <c r="S17" s="53"/>
      <c r="T17" s="37"/>
      <c r="U17" s="37"/>
      <c r="V17" s="54"/>
      <c r="W17" s="54"/>
      <c r="X17" s="277">
        <f t="shared" si="10"/>
        <v>0</v>
      </c>
      <c r="Y17" s="278" t="str">
        <f t="shared" si="12"/>
        <v>OK</v>
      </c>
      <c r="Z17" s="7"/>
    </row>
    <row r="18" spans="2:26" ht="40.049999999999997" customHeight="1" x14ac:dyDescent="0.25">
      <c r="B18" s="7"/>
      <c r="C18" s="167" t="s">
        <v>252</v>
      </c>
      <c r="D18" s="42"/>
      <c r="E18" s="156" t="s">
        <v>289</v>
      </c>
      <c r="F18" s="7"/>
      <c r="G18" s="36"/>
      <c r="H18" s="37"/>
      <c r="I18" s="252">
        <f t="shared" si="8"/>
        <v>0</v>
      </c>
      <c r="J18" s="7"/>
      <c r="K18" s="36"/>
      <c r="L18" s="37"/>
      <c r="M18" s="252">
        <f t="shared" si="9"/>
        <v>0</v>
      </c>
      <c r="N18" s="7"/>
      <c r="O18" s="258">
        <f t="shared" si="11"/>
        <v>0</v>
      </c>
      <c r="P18" s="7"/>
      <c r="R18" s="7"/>
      <c r="S18" s="53"/>
      <c r="T18" s="37"/>
      <c r="U18" s="37"/>
      <c r="V18" s="54"/>
      <c r="W18" s="54"/>
      <c r="X18" s="277">
        <f t="shared" si="10"/>
        <v>0</v>
      </c>
      <c r="Y18" s="278" t="str">
        <f t="shared" si="12"/>
        <v>OK</v>
      </c>
      <c r="Z18" s="7"/>
    </row>
    <row r="19" spans="2:26" ht="40.049999999999997" customHeight="1" x14ac:dyDescent="0.25">
      <c r="B19" s="7"/>
      <c r="C19" s="167" t="s">
        <v>252</v>
      </c>
      <c r="D19" s="42"/>
      <c r="E19" s="156" t="s">
        <v>290</v>
      </c>
      <c r="F19" s="7"/>
      <c r="G19" s="36"/>
      <c r="H19" s="37"/>
      <c r="I19" s="252">
        <f t="shared" si="8"/>
        <v>0</v>
      </c>
      <c r="J19" s="7"/>
      <c r="K19" s="36"/>
      <c r="L19" s="37"/>
      <c r="M19" s="252">
        <f t="shared" si="9"/>
        <v>0</v>
      </c>
      <c r="N19" s="7"/>
      <c r="O19" s="258">
        <f t="shared" si="11"/>
        <v>0</v>
      </c>
      <c r="P19" s="7"/>
      <c r="R19" s="7"/>
      <c r="S19" s="53"/>
      <c r="T19" s="37"/>
      <c r="U19" s="37"/>
      <c r="V19" s="54"/>
      <c r="W19" s="54"/>
      <c r="X19" s="277">
        <f t="shared" si="10"/>
        <v>0</v>
      </c>
      <c r="Y19" s="278" t="str">
        <f t="shared" si="12"/>
        <v>OK</v>
      </c>
      <c r="Z19" s="7"/>
    </row>
    <row r="20" spans="2:26" ht="40.049999999999997" customHeight="1" x14ac:dyDescent="0.25">
      <c r="B20" s="7"/>
      <c r="C20" s="167" t="s">
        <v>252</v>
      </c>
      <c r="D20" s="42"/>
      <c r="E20" s="32" t="s">
        <v>291</v>
      </c>
      <c r="F20" s="7"/>
      <c r="G20" s="36"/>
      <c r="H20" s="37"/>
      <c r="I20" s="252">
        <f t="shared" si="8"/>
        <v>0</v>
      </c>
      <c r="J20" s="7"/>
      <c r="K20" s="36"/>
      <c r="L20" s="37"/>
      <c r="M20" s="252">
        <f t="shared" si="9"/>
        <v>0</v>
      </c>
      <c r="N20" s="7"/>
      <c r="O20" s="258">
        <f t="shared" si="11"/>
        <v>0</v>
      </c>
      <c r="P20" s="7"/>
      <c r="R20" s="7"/>
      <c r="S20" s="47"/>
      <c r="T20" s="48"/>
      <c r="U20" s="48"/>
      <c r="V20" s="48"/>
      <c r="W20" s="48"/>
      <c r="X20" s="277">
        <f t="shared" si="10"/>
        <v>0</v>
      </c>
      <c r="Y20" s="278" t="str">
        <f>IF(X20=O20,"OK","ERROR")</f>
        <v>OK</v>
      </c>
      <c r="Z20" s="7"/>
    </row>
    <row r="21" spans="2:26" ht="40.049999999999997" customHeight="1" x14ac:dyDescent="0.25">
      <c r="B21" s="7"/>
      <c r="C21" s="167" t="s">
        <v>252</v>
      </c>
      <c r="D21" s="42"/>
      <c r="E21" s="32" t="s">
        <v>292</v>
      </c>
      <c r="F21" s="7"/>
      <c r="G21" s="36"/>
      <c r="H21" s="37"/>
      <c r="I21" s="252">
        <f t="shared" si="8"/>
        <v>0</v>
      </c>
      <c r="J21" s="7"/>
      <c r="K21" s="36"/>
      <c r="L21" s="37"/>
      <c r="M21" s="252">
        <f t="shared" si="9"/>
        <v>0</v>
      </c>
      <c r="N21" s="7"/>
      <c r="O21" s="258">
        <f t="shared" si="11"/>
        <v>0</v>
      </c>
      <c r="P21" s="7"/>
      <c r="R21" s="7"/>
      <c r="S21" s="47"/>
      <c r="T21" s="49"/>
      <c r="U21" s="49"/>
      <c r="V21" s="49"/>
      <c r="W21" s="49"/>
      <c r="X21" s="277">
        <f t="shared" ref="X21:X25" si="13">SUM(S21:W21)</f>
        <v>0</v>
      </c>
      <c r="Y21" s="278" t="str">
        <f t="shared" ref="Y21:Y25" si="14">IF(X21=O21,"OK","ERROR")</f>
        <v>OK</v>
      </c>
      <c r="Z21" s="7"/>
    </row>
    <row r="22" spans="2:26" ht="40.049999999999997" customHeight="1" x14ac:dyDescent="0.25">
      <c r="B22" s="7"/>
      <c r="C22" s="167" t="s">
        <v>252</v>
      </c>
      <c r="D22" s="42"/>
      <c r="E22" s="32" t="s">
        <v>293</v>
      </c>
      <c r="F22" s="7"/>
      <c r="G22" s="36"/>
      <c r="H22" s="37"/>
      <c r="I22" s="252">
        <f t="shared" si="8"/>
        <v>0</v>
      </c>
      <c r="J22" s="7"/>
      <c r="K22" s="36"/>
      <c r="L22" s="37"/>
      <c r="M22" s="252">
        <f t="shared" si="9"/>
        <v>0</v>
      </c>
      <c r="N22" s="7"/>
      <c r="O22" s="258">
        <f t="shared" si="11"/>
        <v>0</v>
      </c>
      <c r="P22" s="7"/>
      <c r="R22" s="7"/>
      <c r="S22" s="47"/>
      <c r="T22" s="49"/>
      <c r="U22" s="49"/>
      <c r="V22" s="49"/>
      <c r="W22" s="49"/>
      <c r="X22" s="277">
        <f t="shared" si="13"/>
        <v>0</v>
      </c>
      <c r="Y22" s="278" t="str">
        <f t="shared" si="14"/>
        <v>OK</v>
      </c>
      <c r="Z22" s="7"/>
    </row>
    <row r="23" spans="2:26" ht="66.599999999999994" customHeight="1" x14ac:dyDescent="0.25">
      <c r="B23" s="7"/>
      <c r="C23" s="168" t="s">
        <v>253</v>
      </c>
      <c r="D23" s="39" t="s">
        <v>259</v>
      </c>
      <c r="E23" s="32" t="s">
        <v>294</v>
      </c>
      <c r="F23" s="7"/>
      <c r="G23" s="36"/>
      <c r="H23" s="37"/>
      <c r="I23" s="252">
        <f t="shared" si="8"/>
        <v>0</v>
      </c>
      <c r="J23" s="7"/>
      <c r="K23" s="36"/>
      <c r="L23" s="37"/>
      <c r="M23" s="252">
        <f t="shared" si="9"/>
        <v>0</v>
      </c>
      <c r="N23" s="7"/>
      <c r="O23" s="258">
        <f t="shared" si="11"/>
        <v>0</v>
      </c>
      <c r="P23" s="7"/>
      <c r="R23" s="7"/>
      <c r="S23" s="47"/>
      <c r="T23" s="49"/>
      <c r="U23" s="49"/>
      <c r="V23" s="49"/>
      <c r="W23" s="49"/>
      <c r="X23" s="277">
        <f t="shared" si="13"/>
        <v>0</v>
      </c>
      <c r="Y23" s="278" t="str">
        <f t="shared" si="14"/>
        <v>OK</v>
      </c>
      <c r="Z23" s="7"/>
    </row>
    <row r="24" spans="2:26" ht="66.599999999999994" customHeight="1" x14ac:dyDescent="0.25">
      <c r="B24" s="7"/>
      <c r="C24" s="168" t="s">
        <v>253</v>
      </c>
      <c r="D24" s="39" t="s">
        <v>295</v>
      </c>
      <c r="E24" s="161" t="s">
        <v>296</v>
      </c>
      <c r="F24" s="7"/>
      <c r="G24" s="162"/>
      <c r="H24" s="40"/>
      <c r="I24" s="252">
        <f t="shared" si="8"/>
        <v>0</v>
      </c>
      <c r="J24" s="7"/>
      <c r="K24" s="162"/>
      <c r="L24" s="40"/>
      <c r="M24" s="252">
        <f t="shared" si="9"/>
        <v>0</v>
      </c>
      <c r="N24" s="7"/>
      <c r="O24" s="258">
        <f t="shared" si="11"/>
        <v>0</v>
      </c>
      <c r="P24" s="7"/>
      <c r="R24" s="7"/>
      <c r="S24" s="47"/>
      <c r="T24" s="49"/>
      <c r="U24" s="49"/>
      <c r="V24" s="49"/>
      <c r="W24" s="49"/>
      <c r="X24" s="277">
        <f t="shared" si="13"/>
        <v>0</v>
      </c>
      <c r="Y24" s="278" t="str">
        <f t="shared" si="14"/>
        <v>OK</v>
      </c>
      <c r="Z24" s="7"/>
    </row>
    <row r="25" spans="2:26" ht="34.799999999999997" customHeight="1" thickBot="1" x14ac:dyDescent="0.3">
      <c r="B25" s="7"/>
      <c r="C25" s="174" t="s">
        <v>252</v>
      </c>
      <c r="D25" s="175"/>
      <c r="E25" s="176" t="s">
        <v>297</v>
      </c>
      <c r="F25" s="7"/>
      <c r="G25" s="254"/>
      <c r="H25" s="255"/>
      <c r="I25" s="253">
        <f t="shared" si="8"/>
        <v>0</v>
      </c>
      <c r="J25" s="7"/>
      <c r="K25" s="177"/>
      <c r="L25" s="178"/>
      <c r="M25" s="256">
        <f t="shared" si="9"/>
        <v>0</v>
      </c>
      <c r="N25" s="7"/>
      <c r="O25" s="259">
        <f t="shared" si="11"/>
        <v>0</v>
      </c>
      <c r="P25" s="7"/>
      <c r="R25" s="7"/>
      <c r="S25" s="181"/>
      <c r="T25" s="182"/>
      <c r="U25" s="183"/>
      <c r="V25" s="183"/>
      <c r="W25" s="183"/>
      <c r="X25" s="279">
        <f t="shared" si="13"/>
        <v>0</v>
      </c>
      <c r="Y25" s="280" t="str">
        <f t="shared" si="14"/>
        <v>OK</v>
      </c>
      <c r="Z25" s="7"/>
    </row>
    <row r="26" spans="2:26" ht="34.799999999999997" customHeight="1" thickBot="1" x14ac:dyDescent="0.3">
      <c r="B26" s="7"/>
      <c r="C26" s="7"/>
      <c r="D26" s="7"/>
      <c r="E26" s="7"/>
      <c r="F26" s="7"/>
      <c r="G26" s="7"/>
      <c r="H26" s="7"/>
      <c r="I26" s="7"/>
      <c r="J26" s="7"/>
      <c r="K26" s="7"/>
      <c r="L26" s="7"/>
      <c r="M26" s="7"/>
      <c r="N26" s="7"/>
      <c r="O26" s="7"/>
      <c r="P26" s="7"/>
      <c r="R26" s="7"/>
      <c r="S26" s="7"/>
      <c r="T26" s="7"/>
      <c r="U26" s="7"/>
      <c r="V26" s="7"/>
      <c r="W26" s="7"/>
      <c r="X26" s="7"/>
      <c r="Y26" s="7"/>
      <c r="Z26" s="7"/>
    </row>
    <row r="27" spans="2:26" s="173" customFormat="1" ht="30.6" customHeight="1" thickBot="1" x14ac:dyDescent="0.35">
      <c r="B27" s="172"/>
      <c r="C27" s="428" t="s">
        <v>298</v>
      </c>
      <c r="D27" s="429"/>
      <c r="E27" s="430"/>
      <c r="F27" s="172"/>
      <c r="G27" s="260">
        <f>SUM(G11:G24)</f>
        <v>0</v>
      </c>
      <c r="H27" s="260">
        <f t="shared" ref="H27:I27" si="15">SUM(H11:H24)</f>
        <v>0</v>
      </c>
      <c r="I27" s="261">
        <f t="shared" si="15"/>
        <v>0</v>
      </c>
      <c r="J27" s="262"/>
      <c r="K27" s="260">
        <f>SUM(K11:K25)</f>
        <v>0</v>
      </c>
      <c r="L27" s="260">
        <f t="shared" ref="L27:M27" si="16">SUM(L11:L25)</f>
        <v>0</v>
      </c>
      <c r="M27" s="261">
        <f t="shared" si="16"/>
        <v>0</v>
      </c>
      <c r="N27" s="262"/>
      <c r="O27" s="261">
        <f>SUM(O11:O25)</f>
        <v>0</v>
      </c>
      <c r="P27" s="172"/>
      <c r="R27" s="172"/>
      <c r="S27" s="261">
        <f>SUM(S11:S25)</f>
        <v>0</v>
      </c>
      <c r="T27" s="261">
        <f t="shared" ref="T27:W27" si="17">SUM(T11:T25)</f>
        <v>0</v>
      </c>
      <c r="U27" s="261">
        <f t="shared" si="17"/>
        <v>0</v>
      </c>
      <c r="V27" s="261">
        <f t="shared" si="17"/>
        <v>0</v>
      </c>
      <c r="W27" s="261">
        <f t="shared" si="17"/>
        <v>0</v>
      </c>
      <c r="X27" s="281">
        <f>SUM(S27:W27)</f>
        <v>0</v>
      </c>
      <c r="Y27" s="282" t="str">
        <f>IF(X27=O27,"OK","ERROR")</f>
        <v>OK</v>
      </c>
      <c r="Z27" s="172"/>
    </row>
    <row r="28" spans="2:26" ht="19.95" customHeight="1" x14ac:dyDescent="0.25">
      <c r="B28" s="7"/>
      <c r="C28" s="23"/>
      <c r="D28" s="23"/>
      <c r="E28" s="7"/>
      <c r="F28" s="7"/>
      <c r="G28" s="75"/>
      <c r="H28" s="75"/>
      <c r="I28" s="75"/>
      <c r="J28" s="75"/>
      <c r="K28" s="75"/>
      <c r="L28" s="75"/>
      <c r="M28" s="75"/>
      <c r="N28" s="75"/>
      <c r="O28" s="75"/>
      <c r="P28" s="7"/>
      <c r="R28" s="7"/>
      <c r="S28" s="75"/>
      <c r="T28" s="75"/>
      <c r="U28" s="75"/>
      <c r="V28" s="75"/>
      <c r="W28" s="75"/>
      <c r="X28" s="75"/>
      <c r="Y28" s="75"/>
      <c r="Z28" s="7"/>
    </row>
    <row r="29" spans="2:26" ht="19.95" customHeight="1" thickBot="1" x14ac:dyDescent="0.3">
      <c r="B29" s="7"/>
      <c r="C29" s="7"/>
      <c r="D29" s="7"/>
      <c r="E29" s="7"/>
      <c r="F29" s="7"/>
      <c r="G29" s="75"/>
      <c r="H29" s="75"/>
      <c r="I29" s="75"/>
      <c r="J29" s="75"/>
      <c r="K29" s="75"/>
      <c r="L29" s="75"/>
      <c r="M29" s="75"/>
      <c r="N29" s="75"/>
      <c r="O29" s="75"/>
      <c r="P29" s="7"/>
      <c r="R29" s="7"/>
      <c r="S29" s="75"/>
      <c r="T29" s="75"/>
      <c r="U29" s="75"/>
      <c r="V29" s="75"/>
      <c r="W29" s="75"/>
      <c r="X29" s="75"/>
      <c r="Y29" s="75"/>
      <c r="Z29" s="7"/>
    </row>
    <row r="30" spans="2:26" s="46" customFormat="1" ht="32.25" customHeight="1" thickBot="1" x14ac:dyDescent="0.35">
      <c r="B30" s="45"/>
      <c r="C30" s="415" t="s">
        <v>299</v>
      </c>
      <c r="D30" s="416"/>
      <c r="E30" s="417"/>
      <c r="F30" s="45"/>
      <c r="G30" s="263">
        <f>SUM(G11:G22)</f>
        <v>0</v>
      </c>
      <c r="H30" s="263">
        <f t="shared" ref="H30:I30" si="18">SUM(H11:H22)</f>
        <v>0</v>
      </c>
      <c r="I30" s="264">
        <f t="shared" si="18"/>
        <v>0</v>
      </c>
      <c r="J30" s="265"/>
      <c r="K30" s="266">
        <f>SUM(K11:K22)+K25</f>
        <v>0</v>
      </c>
      <c r="L30" s="266">
        <f t="shared" ref="L30:M30" si="19">SUM(L11:L22)+L25</f>
        <v>0</v>
      </c>
      <c r="M30" s="266">
        <f t="shared" si="19"/>
        <v>0</v>
      </c>
      <c r="N30" s="265"/>
      <c r="O30" s="264">
        <f>SUM(O11:O22)+O25</f>
        <v>0</v>
      </c>
      <c r="P30" s="45"/>
      <c r="R30" s="45"/>
      <c r="S30" s="264">
        <f t="shared" ref="S30:W30" si="20">SUM(S11:S22)+S25</f>
        <v>0</v>
      </c>
      <c r="T30" s="264">
        <f t="shared" si="20"/>
        <v>0</v>
      </c>
      <c r="U30" s="264">
        <f t="shared" si="20"/>
        <v>0</v>
      </c>
      <c r="V30" s="264">
        <f t="shared" si="20"/>
        <v>0</v>
      </c>
      <c r="W30" s="264">
        <f t="shared" si="20"/>
        <v>0</v>
      </c>
      <c r="X30" s="283">
        <f>SUM(S30:W30)</f>
        <v>0</v>
      </c>
      <c r="Y30" s="237" t="str">
        <f>IF(X30=O30,"OK","ERROR")</f>
        <v>OK</v>
      </c>
      <c r="Z30" s="45"/>
    </row>
    <row r="31" spans="2:26" ht="19.8" customHeight="1" thickBot="1" x14ac:dyDescent="0.3">
      <c r="B31" s="7"/>
      <c r="C31" s="23"/>
      <c r="D31" s="23"/>
      <c r="E31" s="7"/>
      <c r="F31" s="7"/>
      <c r="G31" s="75"/>
      <c r="H31" s="75"/>
      <c r="I31" s="75"/>
      <c r="J31" s="75"/>
      <c r="K31" s="75"/>
      <c r="L31" s="75"/>
      <c r="M31" s="75"/>
      <c r="N31" s="75"/>
      <c r="O31" s="75"/>
      <c r="P31" s="7"/>
      <c r="R31" s="7"/>
      <c r="S31" s="75"/>
      <c r="T31" s="75"/>
      <c r="U31" s="75"/>
      <c r="V31" s="75"/>
      <c r="W31" s="75"/>
      <c r="X31" s="75"/>
      <c r="Y31" s="75"/>
      <c r="Z31" s="7"/>
    </row>
    <row r="32" spans="2:26" s="46" customFormat="1" ht="28.8" customHeight="1" thickBot="1" x14ac:dyDescent="0.35">
      <c r="B32" s="45"/>
      <c r="C32" s="415" t="s">
        <v>300</v>
      </c>
      <c r="D32" s="416"/>
      <c r="E32" s="417"/>
      <c r="F32" s="45"/>
      <c r="G32" s="263">
        <f>SUM(G23:G24)</f>
        <v>0</v>
      </c>
      <c r="H32" s="263">
        <f t="shared" ref="H32:I32" si="21">SUM(H23:H24)</f>
        <v>0</v>
      </c>
      <c r="I32" s="264">
        <f t="shared" si="21"/>
        <v>0</v>
      </c>
      <c r="J32" s="265"/>
      <c r="K32" s="263">
        <f>SUM(K23:K24)</f>
        <v>0</v>
      </c>
      <c r="L32" s="263">
        <f t="shared" ref="L32:M32" si="22">SUM(L23:L24)</f>
        <v>0</v>
      </c>
      <c r="M32" s="264">
        <f t="shared" si="22"/>
        <v>0</v>
      </c>
      <c r="N32" s="265"/>
      <c r="O32" s="264">
        <f>SUM(O23:O24)</f>
        <v>0</v>
      </c>
      <c r="P32" s="45"/>
      <c r="R32" s="45"/>
      <c r="S32" s="264">
        <f t="shared" ref="S32:W32" si="23">SUM(S23:S24)</f>
        <v>0</v>
      </c>
      <c r="T32" s="264">
        <f t="shared" si="23"/>
        <v>0</v>
      </c>
      <c r="U32" s="264">
        <f t="shared" si="23"/>
        <v>0</v>
      </c>
      <c r="V32" s="264">
        <f t="shared" si="23"/>
        <v>0</v>
      </c>
      <c r="W32" s="264">
        <f t="shared" si="23"/>
        <v>0</v>
      </c>
      <c r="X32" s="283">
        <f>SUM(S32:W32)</f>
        <v>0</v>
      </c>
      <c r="Y32" s="284" t="str">
        <f>IF(X32=O32,"OK","ERROR")</f>
        <v>OK</v>
      </c>
      <c r="Z32" s="45"/>
    </row>
    <row r="33" spans="2:26" ht="30" customHeight="1" x14ac:dyDescent="0.25">
      <c r="B33" s="7"/>
      <c r="C33" s="23"/>
      <c r="D33" s="23"/>
      <c r="E33" s="7"/>
      <c r="F33" s="7"/>
      <c r="G33" s="7"/>
      <c r="H33" s="7"/>
      <c r="I33" s="7"/>
      <c r="J33" s="7"/>
      <c r="K33" s="7"/>
      <c r="L33" s="7"/>
      <c r="M33" s="7"/>
      <c r="N33" s="7"/>
      <c r="O33" s="7"/>
      <c r="P33" s="7"/>
      <c r="R33" s="7"/>
      <c r="S33" s="7"/>
      <c r="T33" s="7"/>
      <c r="U33" s="7"/>
      <c r="V33" s="7"/>
      <c r="W33" s="7"/>
      <c r="X33" s="7"/>
      <c r="Y33" s="7"/>
      <c r="Z33" s="7"/>
    </row>
    <row r="34" spans="2:26" ht="19.8" customHeight="1" thickBot="1" x14ac:dyDescent="0.3">
      <c r="C34" s="8"/>
      <c r="D34" s="8"/>
      <c r="S34" s="43"/>
      <c r="T34" s="43"/>
      <c r="U34" s="43"/>
      <c r="V34" s="43"/>
      <c r="W34" s="43"/>
      <c r="X34" s="43"/>
      <c r="Y34" s="19"/>
    </row>
    <row r="35" spans="2:26" ht="19.8" customHeight="1" thickBot="1" x14ac:dyDescent="0.3">
      <c r="F35" s="7"/>
      <c r="G35" s="7"/>
      <c r="H35" s="7"/>
      <c r="I35" s="7"/>
      <c r="J35" s="7"/>
      <c r="K35" s="7"/>
      <c r="L35" s="7"/>
      <c r="M35" s="7"/>
      <c r="N35" s="7"/>
      <c r="S35" s="169" t="s">
        <v>107</v>
      </c>
      <c r="T35" s="170" t="s">
        <v>108</v>
      </c>
      <c r="U35" s="170" t="s">
        <v>109</v>
      </c>
      <c r="V35" s="170" t="s">
        <v>110</v>
      </c>
      <c r="W35" s="170" t="s">
        <v>267</v>
      </c>
      <c r="X35" s="171" t="s">
        <v>72</v>
      </c>
      <c r="Y35" s="19"/>
    </row>
    <row r="36" spans="2:26" ht="30" customHeight="1" thickBot="1" x14ac:dyDescent="0.3">
      <c r="F36" s="7"/>
      <c r="G36" s="369" t="s">
        <v>206</v>
      </c>
      <c r="H36" s="370"/>
      <c r="I36" s="370"/>
      <c r="J36" s="370"/>
      <c r="K36" s="370"/>
      <c r="L36" s="370"/>
      <c r="M36" s="371"/>
      <c r="N36" s="7"/>
      <c r="S36" s="157" t="str">
        <f>IFERROR(S30/$X$30,"")</f>
        <v/>
      </c>
      <c r="T36" s="158" t="str">
        <f>IFERROR(T30/$X$30,"")</f>
        <v/>
      </c>
      <c r="U36" s="158" t="str">
        <f>IFERROR(U30/$X$30,"")</f>
        <v/>
      </c>
      <c r="V36" s="159" t="str">
        <f>IFERROR(V30/$X$30,"")</f>
        <v/>
      </c>
      <c r="W36" s="158" t="str">
        <f>IFERROR(W30/$X$30,"")</f>
        <v/>
      </c>
      <c r="X36" s="160">
        <f>SUM(S36:W36)</f>
        <v>0</v>
      </c>
      <c r="Y36" s="19"/>
    </row>
    <row r="37" spans="2:26" ht="19.8" customHeight="1" thickBot="1" x14ac:dyDescent="0.3">
      <c r="F37" s="7"/>
      <c r="G37" s="7"/>
      <c r="H37" s="7"/>
      <c r="I37" s="7"/>
      <c r="J37" s="7"/>
      <c r="K37" s="7"/>
      <c r="L37" s="7"/>
      <c r="M37" s="7"/>
      <c r="N37" s="7"/>
      <c r="Y37" s="19"/>
    </row>
    <row r="38" spans="2:26" ht="42" customHeight="1" x14ac:dyDescent="0.25">
      <c r="F38" s="7"/>
      <c r="G38" s="439" t="s">
        <v>261</v>
      </c>
      <c r="H38" s="440"/>
      <c r="I38" s="440"/>
      <c r="J38" s="440"/>
      <c r="K38" s="440"/>
      <c r="L38" s="440"/>
      <c r="M38" s="66" t="s">
        <v>264</v>
      </c>
      <c r="N38" s="7"/>
    </row>
    <row r="39" spans="2:26" ht="73.8" customHeight="1" x14ac:dyDescent="0.25">
      <c r="F39" s="7"/>
      <c r="G39" s="441" t="s">
        <v>301</v>
      </c>
      <c r="H39" s="442"/>
      <c r="I39" s="442"/>
      <c r="J39" s="442"/>
      <c r="K39" s="442"/>
      <c r="L39" s="442"/>
      <c r="M39" s="267" t="str">
        <f>IF(I11&lt;=I27*10%,"Se verifica","Nu se verifica")</f>
        <v>Se verifica</v>
      </c>
      <c r="N39" s="7"/>
    </row>
    <row r="40" spans="2:26" ht="42.6" customHeight="1" thickBot="1" x14ac:dyDescent="0.3">
      <c r="F40" s="7"/>
      <c r="G40" s="446" t="s">
        <v>262</v>
      </c>
      <c r="H40" s="447"/>
      <c r="I40" s="447"/>
      <c r="J40" s="447"/>
      <c r="K40" s="447"/>
      <c r="L40" s="447"/>
      <c r="M40" s="268" t="str">
        <f>IF(I32&lt;=5%*I30,"Se verifica","Nu se verifica")</f>
        <v>Se verifica</v>
      </c>
      <c r="N40" s="7"/>
    </row>
    <row r="41" spans="2:26" ht="22.8" customHeight="1" x14ac:dyDescent="0.25">
      <c r="F41" s="7"/>
      <c r="G41" s="7"/>
      <c r="H41" s="7"/>
      <c r="I41" s="7"/>
      <c r="J41" s="7"/>
      <c r="K41" s="7"/>
      <c r="L41" s="7"/>
      <c r="M41" s="7"/>
      <c r="N41" s="7"/>
    </row>
    <row r="42" spans="2:26" ht="14.4" customHeight="1" x14ac:dyDescent="0.25"/>
    <row r="43" spans="2:26" ht="4.8" customHeight="1" x14ac:dyDescent="0.25"/>
    <row r="44" spans="2:26" ht="28.8" customHeight="1" thickBot="1" x14ac:dyDescent="0.3">
      <c r="F44" s="7"/>
      <c r="G44" s="7"/>
      <c r="H44" s="7"/>
      <c r="I44" s="7"/>
      <c r="J44" s="7"/>
      <c r="K44" s="7"/>
      <c r="L44" s="7"/>
      <c r="M44" s="7"/>
      <c r="N44" s="7"/>
    </row>
    <row r="45" spans="2:26" ht="32.4" customHeight="1" thickBot="1" x14ac:dyDescent="0.3">
      <c r="F45" s="7"/>
      <c r="G45" s="55" t="s">
        <v>88</v>
      </c>
      <c r="H45" s="449" t="s">
        <v>89</v>
      </c>
      <c r="I45" s="450"/>
      <c r="J45" s="450"/>
      <c r="K45" s="451"/>
      <c r="L45" s="56" t="s">
        <v>90</v>
      </c>
      <c r="M45" s="14" t="s">
        <v>264</v>
      </c>
      <c r="N45" s="7"/>
    </row>
    <row r="46" spans="2:26" s="44" customFormat="1" ht="30" customHeight="1" x14ac:dyDescent="0.25">
      <c r="F46" s="7"/>
      <c r="G46" s="67" t="s">
        <v>91</v>
      </c>
      <c r="H46" s="448" t="s">
        <v>92</v>
      </c>
      <c r="I46" s="448"/>
      <c r="J46" s="448"/>
      <c r="K46" s="448"/>
      <c r="L46" s="269">
        <f>L47+L48</f>
        <v>0</v>
      </c>
      <c r="N46" s="7"/>
      <c r="Q46" s="8"/>
      <c r="S46" s="8"/>
      <c r="T46" s="8"/>
      <c r="U46" s="8"/>
      <c r="V46" s="8"/>
      <c r="W46" s="8"/>
      <c r="X46" s="8"/>
      <c r="Y46" s="8"/>
      <c r="Z46" s="8"/>
    </row>
    <row r="47" spans="2:26" s="44" customFormat="1" ht="30" customHeight="1" x14ac:dyDescent="0.25">
      <c r="F47" s="7"/>
      <c r="G47" s="68" t="s">
        <v>93</v>
      </c>
      <c r="H47" s="452" t="s">
        <v>94</v>
      </c>
      <c r="I47" s="453"/>
      <c r="J47" s="453"/>
      <c r="K47" s="454"/>
      <c r="L47" s="270">
        <f>M27</f>
        <v>0</v>
      </c>
      <c r="N47" s="7"/>
      <c r="Q47" s="8"/>
      <c r="S47" s="8"/>
      <c r="T47" s="8"/>
      <c r="U47" s="8"/>
      <c r="V47" s="8"/>
      <c r="W47" s="8"/>
      <c r="X47" s="8"/>
      <c r="Y47" s="8"/>
      <c r="Z47" s="8"/>
    </row>
    <row r="48" spans="2:26" s="44" customFormat="1" ht="30" customHeight="1" thickBot="1" x14ac:dyDescent="0.3">
      <c r="F48" s="7"/>
      <c r="G48" s="68" t="s">
        <v>95</v>
      </c>
      <c r="H48" s="452" t="s">
        <v>96</v>
      </c>
      <c r="I48" s="453"/>
      <c r="J48" s="453"/>
      <c r="K48" s="454"/>
      <c r="L48" s="270">
        <f>I27</f>
        <v>0</v>
      </c>
      <c r="N48" s="7"/>
      <c r="Q48" s="8"/>
    </row>
    <row r="49" spans="6:35" s="44" customFormat="1" ht="30" customHeight="1" thickBot="1" x14ac:dyDescent="0.3">
      <c r="F49" s="7"/>
      <c r="G49" s="69" t="s">
        <v>97</v>
      </c>
      <c r="H49" s="443" t="s">
        <v>263</v>
      </c>
      <c r="I49" s="444"/>
      <c r="J49" s="444"/>
      <c r="K49" s="445"/>
      <c r="L49" s="271">
        <f>L48-L51</f>
        <v>0</v>
      </c>
      <c r="M49" s="80" t="str">
        <f>IF(L49=0,"",IF(AND(L49/eur&gt;=25000,L49/eur&lt;=200000),"Se verifica","Nu se verifica"))</f>
        <v/>
      </c>
      <c r="N49" s="7"/>
      <c r="Q49" s="8"/>
    </row>
    <row r="50" spans="6:35" s="44" customFormat="1" ht="30" customHeight="1" thickBot="1" x14ac:dyDescent="0.3">
      <c r="F50" s="7"/>
      <c r="G50" s="67" t="s">
        <v>100</v>
      </c>
      <c r="H50" s="443" t="s">
        <v>98</v>
      </c>
      <c r="I50" s="444"/>
      <c r="J50" s="444"/>
      <c r="K50" s="445"/>
      <c r="L50" s="269">
        <f>L51+L53</f>
        <v>0</v>
      </c>
      <c r="M50" s="274"/>
      <c r="N50" s="7"/>
      <c r="Q50" s="8"/>
    </row>
    <row r="51" spans="6:35" s="44" customFormat="1" ht="37.200000000000003" customHeight="1" thickBot="1" x14ac:dyDescent="0.3">
      <c r="F51" s="7"/>
      <c r="G51" s="455" t="s">
        <v>102</v>
      </c>
      <c r="H51" s="457" t="s">
        <v>207</v>
      </c>
      <c r="I51" s="458"/>
      <c r="J51" s="458"/>
      <c r="K51" s="459"/>
      <c r="L51" s="37"/>
      <c r="M51" s="80" t="str">
        <f>IF(L51&gt;=L48*10%,"Se verifica","Nu se verifica")</f>
        <v>Se verifica</v>
      </c>
      <c r="N51" s="7"/>
      <c r="O51" s="233"/>
      <c r="Q51" s="8"/>
      <c r="AA51" s="8"/>
      <c r="AB51" s="8"/>
      <c r="AC51" s="8"/>
      <c r="AD51" s="8"/>
      <c r="AE51" s="8"/>
      <c r="AF51" s="8"/>
      <c r="AG51" s="8"/>
      <c r="AH51" s="8"/>
      <c r="AI51" s="8"/>
    </row>
    <row r="52" spans="6:35" s="44" customFormat="1" ht="33" customHeight="1" x14ac:dyDescent="0.25">
      <c r="F52" s="7"/>
      <c r="G52" s="456"/>
      <c r="H52" s="460"/>
      <c r="I52" s="461"/>
      <c r="J52" s="461"/>
      <c r="K52" s="462"/>
      <c r="L52" s="272" t="str">
        <f>IFERROR(ROUND(L51/L48,2),"")</f>
        <v/>
      </c>
      <c r="M52" s="248"/>
      <c r="N52" s="7"/>
      <c r="O52" s="233"/>
      <c r="Q52" s="8"/>
      <c r="AA52" s="8"/>
      <c r="AB52" s="8"/>
      <c r="AC52" s="8"/>
      <c r="AD52" s="8"/>
      <c r="AE52" s="8"/>
      <c r="AF52" s="8"/>
      <c r="AG52" s="8"/>
      <c r="AH52" s="8"/>
      <c r="AI52" s="8"/>
    </row>
    <row r="53" spans="6:35" ht="40.799999999999997" customHeight="1" thickBot="1" x14ac:dyDescent="0.3">
      <c r="F53" s="7"/>
      <c r="G53" s="70" t="s">
        <v>103</v>
      </c>
      <c r="H53" s="463" t="s">
        <v>99</v>
      </c>
      <c r="I53" s="464"/>
      <c r="J53" s="464"/>
      <c r="K53" s="465"/>
      <c r="L53" s="273">
        <f>L47</f>
        <v>0</v>
      </c>
      <c r="N53" s="7"/>
    </row>
    <row r="54" spans="6:35" ht="30" customHeight="1" x14ac:dyDescent="0.25">
      <c r="F54" s="7"/>
      <c r="G54" s="7"/>
      <c r="H54" s="7"/>
      <c r="I54" s="7"/>
      <c r="J54" s="7"/>
      <c r="K54" s="7"/>
      <c r="L54" s="7"/>
      <c r="M54" s="7"/>
      <c r="N54" s="7"/>
    </row>
    <row r="55" spans="6:35" ht="15.6" customHeight="1" x14ac:dyDescent="0.25"/>
  </sheetData>
  <sheetProtection algorithmName="SHA-512" hashValue="LwmsvobRB0Ch686dclUXMmCzv75TjrBOLfbr3nGNtw78ii9zbY2yl0RRDC+kvkkIaYA8tB8VzI0Lo0Ie9lxLFQ==" saltValue="BxvzeSDO4a/74r8p+oplcw==" spinCount="100000" sheet="1" formatCells="0" formatColumns="0" formatRows="0" insertColumns="0" insertRows="0"/>
  <mergeCells count="26">
    <mergeCell ref="G51:G52"/>
    <mergeCell ref="H51:K52"/>
    <mergeCell ref="H48:K48"/>
    <mergeCell ref="H50:K50"/>
    <mergeCell ref="H53:K53"/>
    <mergeCell ref="G39:L39"/>
    <mergeCell ref="H49:K49"/>
    <mergeCell ref="G40:L40"/>
    <mergeCell ref="H46:K46"/>
    <mergeCell ref="H45:K45"/>
    <mergeCell ref="H47:K47"/>
    <mergeCell ref="S7:Y8"/>
    <mergeCell ref="C7:C8"/>
    <mergeCell ref="C32:E32"/>
    <mergeCell ref="G36:M36"/>
    <mergeCell ref="G38:L38"/>
    <mergeCell ref="C3:O3"/>
    <mergeCell ref="C30:E30"/>
    <mergeCell ref="O7:O8"/>
    <mergeCell ref="E7:E8"/>
    <mergeCell ref="G7:H7"/>
    <mergeCell ref="I7:I8"/>
    <mergeCell ref="D7:D8"/>
    <mergeCell ref="K7:L7"/>
    <mergeCell ref="M7:M8"/>
    <mergeCell ref="C27:E27"/>
  </mergeCells>
  <phoneticPr fontId="2" type="noConversion"/>
  <conditionalFormatting sqref="M39:M40">
    <cfRule type="cellIs" dxfId="12" priority="13" operator="equal">
      <formula>"Nu se verifica"</formula>
    </cfRule>
    <cfRule type="cellIs" dxfId="11" priority="14" operator="equal">
      <formula>"Se verifica"</formula>
    </cfRule>
  </conditionalFormatting>
  <conditionalFormatting sqref="M49">
    <cfRule type="cellIs" dxfId="10" priority="8" operator="equal">
      <formula>"Nu se verifica"</formula>
    </cfRule>
    <cfRule type="cellIs" dxfId="9" priority="9" operator="equal">
      <formula>"Se verifica"</formula>
    </cfRule>
  </conditionalFormatting>
  <conditionalFormatting sqref="M51:M52">
    <cfRule type="cellIs" dxfId="8" priority="1" operator="equal">
      <formula>"Nu se verifica"</formula>
    </cfRule>
    <cfRule type="cellIs" dxfId="7" priority="2" operator="equal">
      <formula>"Se verifica"</formula>
    </cfRule>
  </conditionalFormatting>
  <conditionalFormatting sqref="Y11:Y25 Y27 Y30 Y34:Y37">
    <cfRule type="cellIs" dxfId="6" priority="45" operator="equal">
      <formula>"error"</formula>
    </cfRule>
  </conditionalFormatting>
  <conditionalFormatting sqref="Y32">
    <cfRule type="cellIs" dxfId="5" priority="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5"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9E4D03F2-C564-422F-A396-5F9FDDD86B12}">
          <x14:formula1>
            <xm:f>Foaie1!$K$6:$K$11</xm:f>
          </x14:formula1>
          <xm:sqref>C11:C13 C15:C25</xm:sqref>
        </x14:dataValidation>
        <x14:dataValidation type="list" allowBlank="1" showInputMessage="1" showErrorMessage="1" xr:uid="{D62E01B5-A92B-4C29-8DFA-978BB9964FDA}">
          <x14:formula1>
            <xm:f>Foaie1!$K$6:$K$12</xm:f>
          </x14:formula1>
          <xm:sqref>C14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3:K29"/>
  <sheetViews>
    <sheetView workbookViewId="0">
      <selection activeCell="K17" sqref="K17"/>
    </sheetView>
  </sheetViews>
  <sheetFormatPr defaultRowHeight="14.4" x14ac:dyDescent="0.3"/>
  <cols>
    <col min="4" max="4" width="19.5546875" customWidth="1"/>
    <col min="5" max="5" width="12.44140625" customWidth="1"/>
    <col min="6" max="6" width="10.33203125" customWidth="1"/>
    <col min="7" max="7" width="13.44140625" customWidth="1"/>
  </cols>
  <sheetData>
    <row r="3" spans="4:11" x14ac:dyDescent="0.3">
      <c r="D3" s="1" t="s">
        <v>197</v>
      </c>
      <c r="E3" s="2">
        <v>0.4</v>
      </c>
      <c r="I3" s="3"/>
      <c r="K3" t="s">
        <v>193</v>
      </c>
    </row>
    <row r="4" spans="4:11" x14ac:dyDescent="0.3">
      <c r="D4" s="1" t="s">
        <v>104</v>
      </c>
      <c r="E4" s="2">
        <v>0.3</v>
      </c>
      <c r="I4" s="3"/>
      <c r="K4" t="s">
        <v>194</v>
      </c>
    </row>
    <row r="5" spans="4:11" x14ac:dyDescent="0.3">
      <c r="D5" s="1" t="s">
        <v>105</v>
      </c>
      <c r="E5" s="2">
        <v>0.25</v>
      </c>
      <c r="I5" s="4"/>
    </row>
    <row r="6" spans="4:11" x14ac:dyDescent="0.3">
      <c r="D6" s="1"/>
      <c r="E6" s="2"/>
      <c r="I6" s="4"/>
      <c r="K6" t="s">
        <v>250</v>
      </c>
    </row>
    <row r="7" spans="4:11" x14ac:dyDescent="0.3">
      <c r="D7" s="1"/>
      <c r="E7" s="2"/>
      <c r="I7" s="4"/>
      <c r="K7" t="s">
        <v>254</v>
      </c>
    </row>
    <row r="8" spans="4:11" x14ac:dyDescent="0.3">
      <c r="D8" s="1"/>
      <c r="E8" s="2"/>
      <c r="I8" s="4"/>
      <c r="K8" t="s">
        <v>251</v>
      </c>
    </row>
    <row r="9" spans="4:11" x14ac:dyDescent="0.3">
      <c r="D9" s="1"/>
      <c r="E9" s="2"/>
      <c r="F9" s="2"/>
      <c r="G9" s="2"/>
      <c r="I9" s="4"/>
      <c r="K9" t="s">
        <v>252</v>
      </c>
    </row>
    <row r="10" spans="4:11" x14ac:dyDescent="0.3">
      <c r="D10" s="1"/>
      <c r="E10" s="2"/>
      <c r="F10" s="2"/>
      <c r="G10" s="2"/>
      <c r="I10" s="4"/>
      <c r="K10" t="s">
        <v>255</v>
      </c>
    </row>
    <row r="11" spans="4:11" x14ac:dyDescent="0.3">
      <c r="I11" s="4"/>
      <c r="K11" t="s">
        <v>253</v>
      </c>
    </row>
    <row r="12" spans="4:11" x14ac:dyDescent="0.3">
      <c r="E12" s="6"/>
      <c r="I12" s="4"/>
      <c r="K12" t="s">
        <v>284</v>
      </c>
    </row>
    <row r="13" spans="4:11" x14ac:dyDescent="0.3">
      <c r="E13" s="6"/>
      <c r="I13" s="5"/>
    </row>
    <row r="14" spans="4:11" x14ac:dyDescent="0.3">
      <c r="E14" s="6"/>
      <c r="I14" s="5"/>
    </row>
    <row r="15" spans="4:11" x14ac:dyDescent="0.3">
      <c r="E15" s="6"/>
      <c r="I15" s="5"/>
    </row>
    <row r="16" spans="4:11" x14ac:dyDescent="0.3">
      <c r="E16" s="6"/>
      <c r="I16" s="5"/>
    </row>
    <row r="17" spans="5:9" x14ac:dyDescent="0.3">
      <c r="E17" s="6"/>
      <c r="I17" s="5"/>
    </row>
    <row r="18" spans="5:9" x14ac:dyDescent="0.3">
      <c r="E18" s="6"/>
      <c r="I18" s="5"/>
    </row>
    <row r="19" spans="5:9" x14ac:dyDescent="0.3">
      <c r="E19" s="6"/>
      <c r="I19" s="5"/>
    </row>
    <row r="20" spans="5:9" x14ac:dyDescent="0.3">
      <c r="E20" s="6"/>
      <c r="I20" s="5"/>
    </row>
    <row r="21" spans="5:9" x14ac:dyDescent="0.3">
      <c r="E21" s="6"/>
    </row>
    <row r="22" spans="5:9" x14ac:dyDescent="0.3">
      <c r="E22" s="6"/>
    </row>
    <row r="23" spans="5:9" x14ac:dyDescent="0.3">
      <c r="E23" s="6"/>
    </row>
    <row r="24" spans="5:9" x14ac:dyDescent="0.3">
      <c r="E24" s="6"/>
    </row>
    <row r="25" spans="5:9" x14ac:dyDescent="0.3">
      <c r="E25" s="6"/>
    </row>
    <row r="26" spans="5:9" x14ac:dyDescent="0.3">
      <c r="E26" s="6"/>
    </row>
    <row r="27" spans="5:9" x14ac:dyDescent="0.3">
      <c r="E27" s="6"/>
    </row>
    <row r="28" spans="5:9" x14ac:dyDescent="0.3">
      <c r="E28" s="6"/>
    </row>
    <row r="29" spans="5:9" x14ac:dyDescent="0.3">
      <c r="E29" s="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316AF-81D1-463E-8C70-3B27824D7A2B}">
  <dimension ref="B2:W189"/>
  <sheetViews>
    <sheetView zoomScale="81" zoomScaleNormal="81" workbookViewId="0">
      <pane xSplit="2" ySplit="7" topLeftCell="C76" activePane="bottomRight" state="frozen"/>
      <selection pane="topRight" activeCell="C1" sqref="C1"/>
      <selection pane="bottomLeft" activeCell="A14" sqref="A14"/>
      <selection pane="bottomRight" activeCell="N80" sqref="N80"/>
    </sheetView>
  </sheetViews>
  <sheetFormatPr defaultRowHeight="13.8" outlineLevelRow="2" x14ac:dyDescent="0.25"/>
  <cols>
    <col min="1" max="1" width="5.6640625" style="8" customWidth="1"/>
    <col min="2" max="3" width="5.21875" style="8" customWidth="1"/>
    <col min="4" max="4" width="59.5546875" style="8" customWidth="1"/>
    <col min="5" max="5" width="8.33203125" style="187" customWidth="1"/>
    <col min="6" max="6" width="4.88671875" style="8" customWidth="1"/>
    <col min="7" max="7" width="11.44140625" style="187" customWidth="1"/>
    <col min="8" max="8" width="3.88671875" style="8" customWidth="1"/>
    <col min="9" max="9" width="16.6640625" style="8" customWidth="1"/>
    <col min="10" max="10" width="17.44140625" style="8" customWidth="1"/>
    <col min="11" max="22" width="17.77734375" style="8" customWidth="1"/>
    <col min="23" max="23" width="4.88671875" style="8" customWidth="1"/>
    <col min="24" max="16384" width="8.88671875" style="8"/>
  </cols>
  <sheetData>
    <row r="2" spans="2:23" ht="14.4" thickBot="1" x14ac:dyDescent="0.3">
      <c r="B2" s="7"/>
      <c r="C2" s="7"/>
      <c r="D2" s="7"/>
      <c r="E2" s="7"/>
      <c r="F2" s="7"/>
      <c r="G2" s="7"/>
      <c r="H2" s="7"/>
      <c r="I2" s="7"/>
      <c r="J2" s="7"/>
      <c r="K2" s="7"/>
      <c r="L2" s="7"/>
      <c r="M2" s="7"/>
      <c r="N2" s="7"/>
      <c r="O2" s="7"/>
      <c r="P2" s="7"/>
      <c r="Q2" s="7"/>
      <c r="R2" s="7"/>
      <c r="S2" s="7"/>
      <c r="T2" s="7"/>
      <c r="U2" s="7"/>
      <c r="V2" s="7"/>
      <c r="W2" s="7"/>
    </row>
    <row r="3" spans="2:23" s="186" customFormat="1" ht="21.6" customHeight="1" x14ac:dyDescent="0.25">
      <c r="B3" s="7"/>
      <c r="C3" s="476" t="s">
        <v>70</v>
      </c>
      <c r="D3" s="477"/>
      <c r="E3" s="477"/>
      <c r="F3" s="477"/>
      <c r="G3" s="477"/>
      <c r="H3" s="477"/>
      <c r="I3" s="286" t="s">
        <v>36</v>
      </c>
      <c r="J3" s="287">
        <f>YEAR('0 INSTRUCTIUNI'!H24)</f>
        <v>2024</v>
      </c>
      <c r="K3" s="287">
        <f>J3+1</f>
        <v>2025</v>
      </c>
      <c r="L3" s="287">
        <f t="shared" ref="L3:V3" si="0">K3+1</f>
        <v>2026</v>
      </c>
      <c r="M3" s="287">
        <f t="shared" si="0"/>
        <v>2027</v>
      </c>
      <c r="N3" s="287">
        <f t="shared" si="0"/>
        <v>2028</v>
      </c>
      <c r="O3" s="287">
        <f t="shared" si="0"/>
        <v>2029</v>
      </c>
      <c r="P3" s="287">
        <f t="shared" si="0"/>
        <v>2030</v>
      </c>
      <c r="Q3" s="287">
        <f t="shared" si="0"/>
        <v>2031</v>
      </c>
      <c r="R3" s="287">
        <f t="shared" si="0"/>
        <v>2032</v>
      </c>
      <c r="S3" s="287">
        <f t="shared" si="0"/>
        <v>2033</v>
      </c>
      <c r="T3" s="287">
        <f t="shared" si="0"/>
        <v>2034</v>
      </c>
      <c r="U3" s="287">
        <f t="shared" si="0"/>
        <v>2035</v>
      </c>
      <c r="V3" s="288">
        <f t="shared" si="0"/>
        <v>2036</v>
      </c>
      <c r="W3" s="7"/>
    </row>
    <row r="4" spans="2:23" s="186" customFormat="1" ht="16.2" hidden="1" x14ac:dyDescent="0.25">
      <c r="B4" s="7"/>
      <c r="C4" s="289"/>
      <c r="D4" s="290"/>
      <c r="E4" s="291"/>
      <c r="F4" s="292"/>
      <c r="G4" s="293"/>
      <c r="H4" s="294"/>
      <c r="I4" s="294"/>
      <c r="J4" s="295">
        <f>DATE(J3,12,31)</f>
        <v>45657</v>
      </c>
      <c r="K4" s="295">
        <f t="shared" ref="K4:V4" si="1">DATE(K3,12,31)</f>
        <v>46022</v>
      </c>
      <c r="L4" s="295">
        <f t="shared" si="1"/>
        <v>46387</v>
      </c>
      <c r="M4" s="295">
        <f t="shared" si="1"/>
        <v>46752</v>
      </c>
      <c r="N4" s="295">
        <f t="shared" si="1"/>
        <v>47118</v>
      </c>
      <c r="O4" s="295">
        <f t="shared" si="1"/>
        <v>47483</v>
      </c>
      <c r="P4" s="295">
        <f t="shared" si="1"/>
        <v>47848</v>
      </c>
      <c r="Q4" s="295">
        <f t="shared" si="1"/>
        <v>48213</v>
      </c>
      <c r="R4" s="295">
        <f t="shared" si="1"/>
        <v>48579</v>
      </c>
      <c r="S4" s="295">
        <f t="shared" si="1"/>
        <v>48944</v>
      </c>
      <c r="T4" s="295">
        <f t="shared" si="1"/>
        <v>49309</v>
      </c>
      <c r="U4" s="295">
        <f t="shared" si="1"/>
        <v>49674</v>
      </c>
      <c r="V4" s="296">
        <f t="shared" si="1"/>
        <v>50040</v>
      </c>
      <c r="W4" s="7"/>
    </row>
    <row r="5" spans="2:23" s="186" customFormat="1" ht="16.2" hidden="1" x14ac:dyDescent="0.25">
      <c r="B5" s="7"/>
      <c r="C5" s="289"/>
      <c r="D5" s="290"/>
      <c r="E5" s="291"/>
      <c r="F5" s="292"/>
      <c r="G5" s="293"/>
      <c r="H5" s="294"/>
      <c r="I5" s="294"/>
      <c r="J5" s="297">
        <f>DATEDIF('0 INSTRUCTIUNI'!H24-1,J4,"M")</f>
        <v>12</v>
      </c>
      <c r="K5" s="297">
        <f>DATEDIF(J4,K4,"M")</f>
        <v>12</v>
      </c>
      <c r="L5" s="297">
        <f t="shared" ref="L5:V5" si="2">DATEDIF(K4,L4,"M")</f>
        <v>12</v>
      </c>
      <c r="M5" s="297">
        <f t="shared" si="2"/>
        <v>12</v>
      </c>
      <c r="N5" s="297">
        <f t="shared" si="2"/>
        <v>12</v>
      </c>
      <c r="O5" s="297">
        <f t="shared" si="2"/>
        <v>12</v>
      </c>
      <c r="P5" s="297">
        <f t="shared" si="2"/>
        <v>12</v>
      </c>
      <c r="Q5" s="297">
        <f t="shared" si="2"/>
        <v>12</v>
      </c>
      <c r="R5" s="297">
        <f t="shared" si="2"/>
        <v>12</v>
      </c>
      <c r="S5" s="297">
        <f t="shared" si="2"/>
        <v>12</v>
      </c>
      <c r="T5" s="297">
        <f t="shared" si="2"/>
        <v>12</v>
      </c>
      <c r="U5" s="297">
        <f t="shared" si="2"/>
        <v>12</v>
      </c>
      <c r="V5" s="298">
        <f t="shared" si="2"/>
        <v>12</v>
      </c>
      <c r="W5" s="7"/>
    </row>
    <row r="6" spans="2:23" s="186" customFormat="1" ht="22.8" customHeight="1" thickBot="1" x14ac:dyDescent="0.3">
      <c r="B6" s="7"/>
      <c r="C6" s="478" t="s">
        <v>302</v>
      </c>
      <c r="D6" s="479"/>
      <c r="E6" s="479"/>
      <c r="F6" s="479"/>
      <c r="G6" s="479"/>
      <c r="H6" s="479"/>
      <c r="I6" s="299" t="s">
        <v>303</v>
      </c>
      <c r="J6" s="299" t="s">
        <v>410</v>
      </c>
      <c r="K6" s="299" t="str">
        <f>IF('0 INSTRUCTIUNI'!$J$26-'6 ANALIZA FINANCIARA'!J5&gt;0,"Implementare","Operare")</f>
        <v>Implementare</v>
      </c>
      <c r="L6" s="299" t="str">
        <f>IF('0 INSTRUCTIUNI'!$J$26-SUM($J$5:K5)&gt;0,"Implementare","Operare")</f>
        <v>Operare</v>
      </c>
      <c r="M6" s="299" t="str">
        <f>IF('0 INSTRUCTIUNI'!$J$26-SUM($J$5:L5)&gt;0,"Implementare","Operare")</f>
        <v>Operare</v>
      </c>
      <c r="N6" s="299" t="str">
        <f>IF('0 INSTRUCTIUNI'!$J$26-SUM($J$5:M5)&gt;0,"Implementare","Operare")</f>
        <v>Operare</v>
      </c>
      <c r="O6" s="299" t="str">
        <f>IF('0 INSTRUCTIUNI'!$J$26-SUM($J$5:N5)&gt;0,"Implementare","Operare")</f>
        <v>Operare</v>
      </c>
      <c r="P6" s="299" t="str">
        <f>IF('0 INSTRUCTIUNI'!$J$26-SUM($J$5:O5)&gt;0,"Implementare","Operare")</f>
        <v>Operare</v>
      </c>
      <c r="Q6" s="299" t="str">
        <f>IF('0 INSTRUCTIUNI'!$J$26-SUM($J$5:P5)&gt;0,"Implementare","Operare")</f>
        <v>Operare</v>
      </c>
      <c r="R6" s="299" t="str">
        <f>IF('0 INSTRUCTIUNI'!$J$26-SUM($J$5:Q5)&gt;0,"Implementare","Operare")</f>
        <v>Operare</v>
      </c>
      <c r="S6" s="299" t="str">
        <f>IF('0 INSTRUCTIUNI'!$J$26-SUM($J$5:R5)&gt;0,"Implementare","Operare")</f>
        <v>Operare</v>
      </c>
      <c r="T6" s="299" t="str">
        <f>IF('0 INSTRUCTIUNI'!$J$26-SUM($J$5:S5)&gt;0,"Implementare","Operare")</f>
        <v>Operare</v>
      </c>
      <c r="U6" s="299" t="str">
        <f>IF('0 INSTRUCTIUNI'!$J$26-SUM($J$5:T5)&gt;0,"Implementare","Operare")</f>
        <v>Operare</v>
      </c>
      <c r="V6" s="300" t="str">
        <f>IF('0 INSTRUCTIUNI'!$J$26-SUM($J$5:U5)&gt;0,"Implementare","Operare")</f>
        <v>Operare</v>
      </c>
      <c r="W6" s="7"/>
    </row>
    <row r="7" spans="2:23" ht="22.8" customHeight="1" x14ac:dyDescent="0.25">
      <c r="B7" s="7"/>
      <c r="C7" s="7"/>
      <c r="D7" s="7"/>
      <c r="E7" s="7"/>
      <c r="F7" s="7"/>
      <c r="G7" s="7"/>
      <c r="H7" s="7"/>
      <c r="I7" s="7"/>
      <c r="J7" s="7"/>
      <c r="K7" s="7"/>
      <c r="L7" s="7"/>
      <c r="M7" s="7"/>
      <c r="N7" s="7"/>
      <c r="O7" s="7"/>
      <c r="P7" s="7"/>
      <c r="Q7" s="7"/>
      <c r="R7" s="7"/>
      <c r="S7" s="7"/>
      <c r="T7" s="7"/>
      <c r="U7" s="7"/>
      <c r="V7" s="7"/>
      <c r="W7" s="7"/>
    </row>
    <row r="8" spans="2:23" ht="22.8" customHeight="1" x14ac:dyDescent="0.25">
      <c r="G8" s="8"/>
    </row>
    <row r="9" spans="2:23" ht="14.4" thickBot="1" x14ac:dyDescent="0.3">
      <c r="B9" s="7"/>
      <c r="C9" s="7"/>
      <c r="D9" s="7"/>
      <c r="E9" s="7"/>
      <c r="F9" s="7"/>
      <c r="G9" s="7"/>
      <c r="H9" s="7"/>
      <c r="I9" s="7"/>
      <c r="J9" s="7"/>
      <c r="K9" s="7"/>
      <c r="L9" s="7"/>
      <c r="M9" s="7"/>
      <c r="N9" s="7"/>
      <c r="O9" s="7"/>
      <c r="P9" s="7"/>
      <c r="Q9" s="7"/>
      <c r="R9" s="7"/>
      <c r="S9" s="7"/>
      <c r="T9" s="7"/>
      <c r="U9" s="7"/>
      <c r="V9" s="7"/>
      <c r="W9" s="7"/>
    </row>
    <row r="10" spans="2:23" s="188" customFormat="1" ht="27" customHeight="1" thickBot="1" x14ac:dyDescent="0.35">
      <c r="B10" s="7"/>
      <c r="C10" s="480" t="s">
        <v>304</v>
      </c>
      <c r="D10" s="481"/>
      <c r="E10" s="481"/>
      <c r="F10" s="481"/>
      <c r="G10" s="481"/>
      <c r="H10" s="481"/>
      <c r="I10" s="481"/>
      <c r="J10" s="481"/>
      <c r="K10" s="482"/>
      <c r="L10" s="7"/>
      <c r="M10" s="7"/>
      <c r="N10" s="7"/>
      <c r="O10" s="7"/>
      <c r="P10" s="7"/>
      <c r="Q10" s="7"/>
      <c r="R10" s="7"/>
      <c r="S10" s="7"/>
      <c r="T10" s="7"/>
      <c r="U10" s="7"/>
      <c r="V10" s="7"/>
      <c r="W10" s="7"/>
    </row>
    <row r="11" spans="2:23" x14ac:dyDescent="0.25">
      <c r="B11" s="7"/>
      <c r="C11" s="7"/>
      <c r="D11" s="7"/>
      <c r="E11" s="7"/>
      <c r="F11" s="7"/>
      <c r="G11" s="7"/>
      <c r="H11" s="7"/>
      <c r="I11" s="7"/>
      <c r="J11" s="7"/>
      <c r="K11" s="7"/>
      <c r="L11" s="7"/>
      <c r="M11" s="7"/>
      <c r="N11" s="7"/>
      <c r="O11" s="7"/>
      <c r="P11" s="7"/>
      <c r="Q11" s="7"/>
      <c r="R11" s="7"/>
      <c r="S11" s="7"/>
      <c r="T11" s="7"/>
      <c r="U11" s="7"/>
      <c r="V11" s="7"/>
      <c r="W11" s="7"/>
    </row>
    <row r="13" spans="2:23" ht="14.4" thickBot="1" x14ac:dyDescent="0.3">
      <c r="B13" s="7"/>
      <c r="C13" s="7"/>
      <c r="D13" s="7"/>
      <c r="E13" s="7"/>
      <c r="F13" s="7"/>
      <c r="G13" s="7"/>
      <c r="H13" s="7"/>
      <c r="I13" s="7"/>
      <c r="J13" s="7"/>
      <c r="K13" s="7"/>
      <c r="L13" s="7"/>
      <c r="M13" s="7"/>
      <c r="N13" s="7"/>
      <c r="O13" s="7"/>
      <c r="P13" s="7"/>
      <c r="Q13" s="7"/>
      <c r="R13" s="7"/>
      <c r="S13" s="7"/>
      <c r="T13" s="7"/>
      <c r="U13" s="7"/>
      <c r="V13" s="7"/>
      <c r="W13" s="7"/>
    </row>
    <row r="14" spans="2:23" s="44" customFormat="1" ht="34.799999999999997" customHeight="1" outlineLevel="1" thickBot="1" x14ac:dyDescent="0.35">
      <c r="B14" s="214"/>
      <c r="C14" s="483" t="s">
        <v>305</v>
      </c>
      <c r="D14" s="484"/>
      <c r="E14" s="195" t="s">
        <v>306</v>
      </c>
      <c r="F14" s="214"/>
      <c r="G14" s="21" t="s">
        <v>71</v>
      </c>
      <c r="H14" s="214"/>
      <c r="I14" s="485" t="s">
        <v>411</v>
      </c>
      <c r="J14" s="486"/>
      <c r="K14" s="486"/>
      <c r="L14" s="486"/>
      <c r="M14" s="486"/>
      <c r="N14" s="486"/>
      <c r="O14" s="486"/>
      <c r="P14" s="486"/>
      <c r="Q14" s="486"/>
      <c r="R14" s="486"/>
      <c r="S14" s="486"/>
      <c r="T14" s="486"/>
      <c r="U14" s="486"/>
      <c r="V14" s="487"/>
      <c r="W14" s="214"/>
    </row>
    <row r="15" spans="2:23" ht="13.2" customHeight="1" outlineLevel="1" thickBot="1" x14ac:dyDescent="0.3">
      <c r="B15" s="7"/>
      <c r="C15" s="7"/>
      <c r="D15" s="7"/>
      <c r="E15" s="7"/>
      <c r="F15" s="7"/>
      <c r="G15" s="7"/>
      <c r="H15" s="7"/>
      <c r="I15" s="7"/>
      <c r="J15" s="7"/>
      <c r="K15" s="7"/>
      <c r="L15" s="7"/>
      <c r="M15" s="7"/>
      <c r="N15" s="7"/>
      <c r="O15" s="7"/>
      <c r="P15" s="7"/>
      <c r="Q15" s="7"/>
      <c r="R15" s="7"/>
      <c r="S15" s="7"/>
      <c r="T15" s="7"/>
      <c r="U15" s="7"/>
      <c r="V15" s="7"/>
      <c r="W15" s="7"/>
    </row>
    <row r="16" spans="2:23" s="29" customFormat="1" ht="25.05" customHeight="1" outlineLevel="1" x14ac:dyDescent="0.2">
      <c r="B16" s="27"/>
      <c r="C16" s="204">
        <v>1</v>
      </c>
      <c r="D16" s="205" t="s">
        <v>307</v>
      </c>
      <c r="E16" s="206"/>
      <c r="F16" s="27"/>
      <c r="G16" s="212" t="s">
        <v>73</v>
      </c>
      <c r="H16" s="27"/>
      <c r="I16" s="301">
        <f t="shared" ref="I16:V16" si="3">I17+I18-I19+I20</f>
        <v>0</v>
      </c>
      <c r="J16" s="302">
        <f t="shared" si="3"/>
        <v>0</v>
      </c>
      <c r="K16" s="302">
        <f t="shared" si="3"/>
        <v>0</v>
      </c>
      <c r="L16" s="302">
        <f t="shared" si="3"/>
        <v>0</v>
      </c>
      <c r="M16" s="302">
        <f t="shared" si="3"/>
        <v>0</v>
      </c>
      <c r="N16" s="302">
        <f t="shared" si="3"/>
        <v>0</v>
      </c>
      <c r="O16" s="302">
        <f t="shared" si="3"/>
        <v>0</v>
      </c>
      <c r="P16" s="302">
        <f t="shared" si="3"/>
        <v>0</v>
      </c>
      <c r="Q16" s="302">
        <f t="shared" si="3"/>
        <v>0</v>
      </c>
      <c r="R16" s="302">
        <f t="shared" si="3"/>
        <v>0</v>
      </c>
      <c r="S16" s="302">
        <f t="shared" si="3"/>
        <v>0</v>
      </c>
      <c r="T16" s="302">
        <f t="shared" si="3"/>
        <v>0</v>
      </c>
      <c r="U16" s="302">
        <f t="shared" si="3"/>
        <v>0</v>
      </c>
      <c r="V16" s="303">
        <f t="shared" si="3"/>
        <v>0</v>
      </c>
      <c r="W16" s="27"/>
    </row>
    <row r="17" spans="2:23" s="29" customFormat="1" ht="25.05" customHeight="1" outlineLevel="1" x14ac:dyDescent="0.2">
      <c r="B17" s="27"/>
      <c r="C17" s="207"/>
      <c r="D17" s="189" t="s">
        <v>308</v>
      </c>
      <c r="E17" s="208" t="s">
        <v>65</v>
      </c>
      <c r="F17" s="27"/>
      <c r="G17" s="63" t="s">
        <v>73</v>
      </c>
      <c r="H17" s="27"/>
      <c r="I17" s="62"/>
      <c r="J17" s="17"/>
      <c r="K17" s="17"/>
      <c r="L17" s="17"/>
      <c r="M17" s="17"/>
      <c r="N17" s="17"/>
      <c r="O17" s="17"/>
      <c r="P17" s="17"/>
      <c r="Q17" s="17"/>
      <c r="R17" s="17"/>
      <c r="S17" s="17"/>
      <c r="T17" s="17"/>
      <c r="U17" s="17"/>
      <c r="V17" s="61"/>
      <c r="W17" s="27"/>
    </row>
    <row r="18" spans="2:23" s="29" customFormat="1" ht="25.05" customHeight="1" outlineLevel="1" x14ac:dyDescent="0.2">
      <c r="B18" s="27"/>
      <c r="C18" s="207"/>
      <c r="D18" s="189" t="s">
        <v>309</v>
      </c>
      <c r="E18" s="208" t="s">
        <v>65</v>
      </c>
      <c r="F18" s="27"/>
      <c r="G18" s="63" t="s">
        <v>73</v>
      </c>
      <c r="H18" s="27"/>
      <c r="I18" s="62"/>
      <c r="J18" s="17"/>
      <c r="K18" s="17"/>
      <c r="L18" s="17"/>
      <c r="M18" s="17"/>
      <c r="N18" s="17"/>
      <c r="O18" s="17"/>
      <c r="P18" s="17"/>
      <c r="Q18" s="17"/>
      <c r="R18" s="17"/>
      <c r="S18" s="17"/>
      <c r="T18" s="17"/>
      <c r="U18" s="17"/>
      <c r="V18" s="61"/>
      <c r="W18" s="27"/>
    </row>
    <row r="19" spans="2:23" s="29" customFormat="1" ht="25.05" customHeight="1" outlineLevel="1" x14ac:dyDescent="0.2">
      <c r="B19" s="27"/>
      <c r="C19" s="207"/>
      <c r="D19" s="189" t="s">
        <v>310</v>
      </c>
      <c r="E19" s="208" t="s">
        <v>311</v>
      </c>
      <c r="F19" s="27"/>
      <c r="G19" s="63" t="s">
        <v>73</v>
      </c>
      <c r="H19" s="27"/>
      <c r="I19" s="62"/>
      <c r="J19" s="17"/>
      <c r="K19" s="17"/>
      <c r="L19" s="17"/>
      <c r="M19" s="17"/>
      <c r="N19" s="17"/>
      <c r="O19" s="17"/>
      <c r="P19" s="17"/>
      <c r="Q19" s="17"/>
      <c r="R19" s="17"/>
      <c r="S19" s="17"/>
      <c r="T19" s="17"/>
      <c r="U19" s="17"/>
      <c r="V19" s="61"/>
      <c r="W19" s="27"/>
    </row>
    <row r="20" spans="2:23" s="29" customFormat="1" ht="28.8" customHeight="1" outlineLevel="1" x14ac:dyDescent="0.2">
      <c r="B20" s="27"/>
      <c r="C20" s="207"/>
      <c r="D20" s="189" t="s">
        <v>439</v>
      </c>
      <c r="E20" s="208" t="s">
        <v>65</v>
      </c>
      <c r="F20" s="27"/>
      <c r="G20" s="63" t="s">
        <v>73</v>
      </c>
      <c r="H20" s="27"/>
      <c r="I20" s="62"/>
      <c r="J20" s="17"/>
      <c r="K20" s="17"/>
      <c r="L20" s="17"/>
      <c r="M20" s="17"/>
      <c r="N20" s="17"/>
      <c r="O20" s="17"/>
      <c r="P20" s="17"/>
      <c r="Q20" s="17"/>
      <c r="R20" s="17"/>
      <c r="S20" s="17"/>
      <c r="T20" s="17"/>
      <c r="U20" s="17"/>
      <c r="V20" s="61"/>
      <c r="W20" s="27"/>
    </row>
    <row r="21" spans="2:23" s="29" customFormat="1" ht="25.05" customHeight="1" outlineLevel="1" x14ac:dyDescent="0.2">
      <c r="B21" s="27"/>
      <c r="C21" s="468">
        <v>2</v>
      </c>
      <c r="D21" s="470" t="s">
        <v>312</v>
      </c>
      <c r="E21" s="208" t="s">
        <v>65</v>
      </c>
      <c r="F21" s="27"/>
      <c r="G21" s="63" t="s">
        <v>73</v>
      </c>
      <c r="H21" s="27"/>
      <c r="I21" s="62"/>
      <c r="J21" s="17"/>
      <c r="K21" s="17"/>
      <c r="L21" s="17"/>
      <c r="M21" s="17"/>
      <c r="N21" s="17"/>
      <c r="O21" s="17"/>
      <c r="P21" s="17"/>
      <c r="Q21" s="17"/>
      <c r="R21" s="17"/>
      <c r="S21" s="17"/>
      <c r="T21" s="17"/>
      <c r="U21" s="17"/>
      <c r="V21" s="61"/>
      <c r="W21" s="27"/>
    </row>
    <row r="22" spans="2:23" s="29" customFormat="1" ht="25.05" customHeight="1" outlineLevel="1" x14ac:dyDescent="0.2">
      <c r="B22" s="27"/>
      <c r="C22" s="469"/>
      <c r="D22" s="471"/>
      <c r="E22" s="208" t="s">
        <v>311</v>
      </c>
      <c r="F22" s="27"/>
      <c r="G22" s="63" t="s">
        <v>73</v>
      </c>
      <c r="H22" s="27"/>
      <c r="I22" s="62"/>
      <c r="J22" s="17"/>
      <c r="K22" s="17"/>
      <c r="L22" s="17"/>
      <c r="M22" s="17"/>
      <c r="N22" s="17"/>
      <c r="O22" s="17"/>
      <c r="P22" s="17"/>
      <c r="Q22" s="17"/>
      <c r="R22" s="17"/>
      <c r="S22" s="17"/>
      <c r="T22" s="17"/>
      <c r="U22" s="17"/>
      <c r="V22" s="61"/>
      <c r="W22" s="27"/>
    </row>
    <row r="23" spans="2:23" s="29" customFormat="1" ht="25.05" customHeight="1" outlineLevel="1" x14ac:dyDescent="0.2">
      <c r="B23" s="27"/>
      <c r="C23" s="207">
        <v>3</v>
      </c>
      <c r="D23" s="190" t="s">
        <v>313</v>
      </c>
      <c r="E23" s="208" t="s">
        <v>65</v>
      </c>
      <c r="F23" s="27"/>
      <c r="G23" s="63" t="s">
        <v>73</v>
      </c>
      <c r="H23" s="27"/>
      <c r="I23" s="62"/>
      <c r="J23" s="17"/>
      <c r="K23" s="17"/>
      <c r="L23" s="17"/>
      <c r="M23" s="17"/>
      <c r="N23" s="17"/>
      <c r="O23" s="17"/>
      <c r="P23" s="17"/>
      <c r="Q23" s="17"/>
      <c r="R23" s="17"/>
      <c r="S23" s="17"/>
      <c r="T23" s="17"/>
      <c r="U23" s="17"/>
      <c r="V23" s="61"/>
      <c r="W23" s="27"/>
    </row>
    <row r="24" spans="2:23" s="29" customFormat="1" ht="25.05" customHeight="1" outlineLevel="1" x14ac:dyDescent="0.2">
      <c r="B24" s="27"/>
      <c r="C24" s="207">
        <v>4</v>
      </c>
      <c r="D24" s="190" t="s">
        <v>314</v>
      </c>
      <c r="E24" s="208" t="s">
        <v>65</v>
      </c>
      <c r="F24" s="27"/>
      <c r="G24" s="63" t="s">
        <v>73</v>
      </c>
      <c r="H24" s="27"/>
      <c r="I24" s="62"/>
      <c r="J24" s="17"/>
      <c r="K24" s="17"/>
      <c r="L24" s="17"/>
      <c r="M24" s="17"/>
      <c r="N24" s="17"/>
      <c r="O24" s="17"/>
      <c r="P24" s="17"/>
      <c r="Q24" s="17"/>
      <c r="R24" s="17"/>
      <c r="S24" s="17"/>
      <c r="T24" s="17"/>
      <c r="U24" s="17"/>
      <c r="V24" s="61"/>
      <c r="W24" s="27"/>
    </row>
    <row r="25" spans="2:23" s="29" customFormat="1" ht="25.05" customHeight="1" outlineLevel="1" x14ac:dyDescent="0.2">
      <c r="B25" s="27"/>
      <c r="C25" s="207">
        <v>5</v>
      </c>
      <c r="D25" s="190" t="s">
        <v>315</v>
      </c>
      <c r="E25" s="208" t="s">
        <v>65</v>
      </c>
      <c r="F25" s="27"/>
      <c r="G25" s="63" t="s">
        <v>73</v>
      </c>
      <c r="H25" s="27"/>
      <c r="I25" s="62"/>
      <c r="J25" s="17"/>
      <c r="K25" s="17"/>
      <c r="L25" s="17"/>
      <c r="M25" s="17"/>
      <c r="N25" s="17"/>
      <c r="O25" s="17"/>
      <c r="P25" s="17"/>
      <c r="Q25" s="17"/>
      <c r="R25" s="17"/>
      <c r="S25" s="17"/>
      <c r="T25" s="17"/>
      <c r="U25" s="17"/>
      <c r="V25" s="61"/>
      <c r="W25" s="27"/>
    </row>
    <row r="26" spans="2:23" s="29" customFormat="1" ht="25.05" customHeight="1" outlineLevel="1" x14ac:dyDescent="0.2">
      <c r="B26" s="27"/>
      <c r="C26" s="207">
        <v>6</v>
      </c>
      <c r="D26" s="190" t="s">
        <v>316</v>
      </c>
      <c r="E26" s="208" t="s">
        <v>65</v>
      </c>
      <c r="F26" s="27"/>
      <c r="G26" s="63" t="s">
        <v>73</v>
      </c>
      <c r="H26" s="27"/>
      <c r="I26" s="62"/>
      <c r="J26" s="17"/>
      <c r="K26" s="17"/>
      <c r="L26" s="17"/>
      <c r="M26" s="17"/>
      <c r="N26" s="17"/>
      <c r="O26" s="17"/>
      <c r="P26" s="17"/>
      <c r="Q26" s="17"/>
      <c r="R26" s="17"/>
      <c r="S26" s="17"/>
      <c r="T26" s="17"/>
      <c r="U26" s="17"/>
      <c r="V26" s="61"/>
      <c r="W26" s="27"/>
    </row>
    <row r="27" spans="2:23" s="29" customFormat="1" ht="25.05" customHeight="1" outlineLevel="1" x14ac:dyDescent="0.2">
      <c r="B27" s="27"/>
      <c r="C27" s="207">
        <v>7</v>
      </c>
      <c r="D27" s="190" t="s">
        <v>317</v>
      </c>
      <c r="E27" s="208" t="s">
        <v>65</v>
      </c>
      <c r="F27" s="27"/>
      <c r="G27" s="63" t="s">
        <v>73</v>
      </c>
      <c r="H27" s="27"/>
      <c r="I27" s="304">
        <f t="shared" ref="I27:V27" si="4">I28+I29</f>
        <v>0</v>
      </c>
      <c r="J27" s="83">
        <f t="shared" si="4"/>
        <v>0</v>
      </c>
      <c r="K27" s="83">
        <f t="shared" si="4"/>
        <v>0</v>
      </c>
      <c r="L27" s="83">
        <f t="shared" si="4"/>
        <v>0</v>
      </c>
      <c r="M27" s="83">
        <f t="shared" si="4"/>
        <v>0</v>
      </c>
      <c r="N27" s="83">
        <f t="shared" si="4"/>
        <v>0</v>
      </c>
      <c r="O27" s="83">
        <f t="shared" si="4"/>
        <v>0</v>
      </c>
      <c r="P27" s="83">
        <f t="shared" si="4"/>
        <v>0</v>
      </c>
      <c r="Q27" s="83">
        <f t="shared" si="4"/>
        <v>0</v>
      </c>
      <c r="R27" s="83">
        <f t="shared" si="4"/>
        <v>0</v>
      </c>
      <c r="S27" s="83">
        <f t="shared" si="4"/>
        <v>0</v>
      </c>
      <c r="T27" s="83">
        <f t="shared" si="4"/>
        <v>0</v>
      </c>
      <c r="U27" s="83">
        <f t="shared" si="4"/>
        <v>0</v>
      </c>
      <c r="V27" s="305">
        <f t="shared" si="4"/>
        <v>0</v>
      </c>
      <c r="W27" s="27"/>
    </row>
    <row r="28" spans="2:23" s="29" customFormat="1" ht="25.05" customHeight="1" outlineLevel="1" x14ac:dyDescent="0.2">
      <c r="B28" s="27"/>
      <c r="C28" s="207"/>
      <c r="D28" s="189" t="s">
        <v>318</v>
      </c>
      <c r="E28" s="208" t="s">
        <v>65</v>
      </c>
      <c r="F28" s="27"/>
      <c r="G28" s="63" t="s">
        <v>73</v>
      </c>
      <c r="H28" s="27"/>
      <c r="I28" s="62"/>
      <c r="J28" s="17"/>
      <c r="K28" s="17"/>
      <c r="L28" s="17"/>
      <c r="M28" s="17"/>
      <c r="N28" s="17"/>
      <c r="O28" s="17"/>
      <c r="P28" s="17"/>
      <c r="Q28" s="17"/>
      <c r="R28" s="17"/>
      <c r="S28" s="17"/>
      <c r="T28" s="17"/>
      <c r="U28" s="17"/>
      <c r="V28" s="61"/>
      <c r="W28" s="27"/>
    </row>
    <row r="29" spans="2:23" s="29" customFormat="1" ht="25.05" customHeight="1" outlineLevel="1" x14ac:dyDescent="0.2">
      <c r="B29" s="27"/>
      <c r="C29" s="207"/>
      <c r="D29" s="189" t="s">
        <v>319</v>
      </c>
      <c r="E29" s="208" t="s">
        <v>65</v>
      </c>
      <c r="F29" s="27"/>
      <c r="G29" s="63" t="s">
        <v>73</v>
      </c>
      <c r="H29" s="27"/>
      <c r="I29" s="62"/>
      <c r="J29" s="17"/>
      <c r="K29" s="17"/>
      <c r="L29" s="17"/>
      <c r="M29" s="17"/>
      <c r="N29" s="17"/>
      <c r="O29" s="17"/>
      <c r="P29" s="17"/>
      <c r="Q29" s="17"/>
      <c r="R29" s="17"/>
      <c r="S29" s="17"/>
      <c r="T29" s="17"/>
      <c r="U29" s="17"/>
      <c r="V29" s="61"/>
      <c r="W29" s="27"/>
    </row>
    <row r="30" spans="2:23" s="29" customFormat="1" ht="25.05" customHeight="1" outlineLevel="2" x14ac:dyDescent="0.2">
      <c r="B30" s="27"/>
      <c r="C30" s="207"/>
      <c r="D30" s="466" t="s">
        <v>320</v>
      </c>
      <c r="E30" s="467"/>
      <c r="F30" s="27"/>
      <c r="G30" s="63" t="s">
        <v>73</v>
      </c>
      <c r="H30" s="27"/>
      <c r="I30" s="306">
        <f t="shared" ref="I30:V30" si="5">I16+I21-I22+I23+I24+I25+I26+I27</f>
        <v>0</v>
      </c>
      <c r="J30" s="84">
        <f t="shared" si="5"/>
        <v>0</v>
      </c>
      <c r="K30" s="84">
        <f t="shared" si="5"/>
        <v>0</v>
      </c>
      <c r="L30" s="84">
        <f t="shared" si="5"/>
        <v>0</v>
      </c>
      <c r="M30" s="84">
        <f t="shared" si="5"/>
        <v>0</v>
      </c>
      <c r="N30" s="84">
        <f t="shared" si="5"/>
        <v>0</v>
      </c>
      <c r="O30" s="84">
        <f t="shared" si="5"/>
        <v>0</v>
      </c>
      <c r="P30" s="84">
        <f t="shared" si="5"/>
        <v>0</v>
      </c>
      <c r="Q30" s="84">
        <f t="shared" si="5"/>
        <v>0</v>
      </c>
      <c r="R30" s="84">
        <f t="shared" si="5"/>
        <v>0</v>
      </c>
      <c r="S30" s="84">
        <f t="shared" si="5"/>
        <v>0</v>
      </c>
      <c r="T30" s="84">
        <f t="shared" si="5"/>
        <v>0</v>
      </c>
      <c r="U30" s="84">
        <f t="shared" si="5"/>
        <v>0</v>
      </c>
      <c r="V30" s="307">
        <f t="shared" si="5"/>
        <v>0</v>
      </c>
      <c r="W30" s="27"/>
    </row>
    <row r="31" spans="2:23" s="29" customFormat="1" ht="25.05" customHeight="1" outlineLevel="2" x14ac:dyDescent="0.2">
      <c r="B31" s="27"/>
      <c r="C31" s="207">
        <v>8</v>
      </c>
      <c r="D31" s="190" t="s">
        <v>321</v>
      </c>
      <c r="E31" s="208" t="s">
        <v>311</v>
      </c>
      <c r="F31" s="27"/>
      <c r="G31" s="63" t="s">
        <v>73</v>
      </c>
      <c r="H31" s="27"/>
      <c r="I31" s="62"/>
      <c r="J31" s="17"/>
      <c r="K31" s="17"/>
      <c r="L31" s="17"/>
      <c r="M31" s="17"/>
      <c r="N31" s="17"/>
      <c r="O31" s="17"/>
      <c r="P31" s="17"/>
      <c r="Q31" s="17"/>
      <c r="R31" s="17"/>
      <c r="S31" s="17"/>
      <c r="T31" s="17"/>
      <c r="U31" s="17"/>
      <c r="V31" s="61"/>
      <c r="W31" s="27"/>
    </row>
    <row r="32" spans="2:23" s="29" customFormat="1" ht="25.05" customHeight="1" outlineLevel="2" x14ac:dyDescent="0.2">
      <c r="B32" s="27"/>
      <c r="C32" s="207"/>
      <c r="D32" s="190" t="s">
        <v>322</v>
      </c>
      <c r="E32" s="208" t="s">
        <v>311</v>
      </c>
      <c r="F32" s="27"/>
      <c r="G32" s="63" t="s">
        <v>73</v>
      </c>
      <c r="H32" s="27"/>
      <c r="I32" s="62"/>
      <c r="J32" s="17"/>
      <c r="K32" s="17"/>
      <c r="L32" s="17"/>
      <c r="M32" s="17"/>
      <c r="N32" s="17"/>
      <c r="O32" s="17"/>
      <c r="P32" s="17"/>
      <c r="Q32" s="17"/>
      <c r="R32" s="17"/>
      <c r="S32" s="17"/>
      <c r="T32" s="17"/>
      <c r="U32" s="17"/>
      <c r="V32" s="61"/>
      <c r="W32" s="27"/>
    </row>
    <row r="33" spans="2:23" s="29" customFormat="1" ht="25.05" customHeight="1" outlineLevel="2" x14ac:dyDescent="0.2">
      <c r="B33" s="27"/>
      <c r="C33" s="207"/>
      <c r="D33" s="190" t="s">
        <v>323</v>
      </c>
      <c r="E33" s="208" t="s">
        <v>311</v>
      </c>
      <c r="F33" s="27"/>
      <c r="G33" s="63" t="s">
        <v>73</v>
      </c>
      <c r="H33" s="27"/>
      <c r="I33" s="62"/>
      <c r="J33" s="17"/>
      <c r="K33" s="17"/>
      <c r="L33" s="17"/>
      <c r="M33" s="17"/>
      <c r="N33" s="17"/>
      <c r="O33" s="17"/>
      <c r="P33" s="17"/>
      <c r="Q33" s="17"/>
      <c r="R33" s="17"/>
      <c r="S33" s="17"/>
      <c r="T33" s="17"/>
      <c r="U33" s="17"/>
      <c r="V33" s="61"/>
      <c r="W33" s="27"/>
    </row>
    <row r="34" spans="2:23" s="29" customFormat="1" ht="25.05" customHeight="1" outlineLevel="2" x14ac:dyDescent="0.2">
      <c r="B34" s="27"/>
      <c r="C34" s="207"/>
      <c r="D34" s="190" t="s">
        <v>324</v>
      </c>
      <c r="E34" s="208" t="s">
        <v>311</v>
      </c>
      <c r="F34" s="27"/>
      <c r="G34" s="63" t="s">
        <v>73</v>
      </c>
      <c r="H34" s="27"/>
      <c r="I34" s="62"/>
      <c r="J34" s="17"/>
      <c r="K34" s="17"/>
      <c r="L34" s="17"/>
      <c r="M34" s="17"/>
      <c r="N34" s="17"/>
      <c r="O34" s="17"/>
      <c r="P34" s="17"/>
      <c r="Q34" s="17"/>
      <c r="R34" s="17"/>
      <c r="S34" s="17"/>
      <c r="T34" s="17"/>
      <c r="U34" s="17"/>
      <c r="V34" s="61"/>
      <c r="W34" s="27"/>
    </row>
    <row r="35" spans="2:23" s="29" customFormat="1" ht="25.05" customHeight="1" outlineLevel="2" x14ac:dyDescent="0.2">
      <c r="B35" s="27"/>
      <c r="C35" s="207"/>
      <c r="D35" s="190" t="s">
        <v>325</v>
      </c>
      <c r="E35" s="208" t="s">
        <v>65</v>
      </c>
      <c r="F35" s="27"/>
      <c r="G35" s="63" t="s">
        <v>73</v>
      </c>
      <c r="H35" s="27"/>
      <c r="I35" s="62"/>
      <c r="J35" s="17"/>
      <c r="K35" s="17"/>
      <c r="L35" s="17"/>
      <c r="M35" s="17"/>
      <c r="N35" s="17"/>
      <c r="O35" s="17"/>
      <c r="P35" s="17"/>
      <c r="Q35" s="17"/>
      <c r="R35" s="17"/>
      <c r="S35" s="17"/>
      <c r="T35" s="17"/>
      <c r="U35" s="17"/>
      <c r="V35" s="61"/>
      <c r="W35" s="27"/>
    </row>
    <row r="36" spans="2:23" s="29" customFormat="1" ht="25.05" customHeight="1" outlineLevel="2" thickBot="1" x14ac:dyDescent="0.25">
      <c r="B36" s="27"/>
      <c r="C36" s="207">
        <v>9</v>
      </c>
      <c r="D36" s="190" t="s">
        <v>326</v>
      </c>
      <c r="E36" s="208" t="s">
        <v>311</v>
      </c>
      <c r="F36" s="27"/>
      <c r="G36" s="63" t="s">
        <v>73</v>
      </c>
      <c r="H36" s="27"/>
      <c r="I36" s="62"/>
      <c r="J36" s="17"/>
      <c r="K36" s="17"/>
      <c r="L36" s="17"/>
      <c r="M36" s="17"/>
      <c r="N36" s="17"/>
      <c r="O36" s="17"/>
      <c r="P36" s="17"/>
      <c r="Q36" s="17"/>
      <c r="R36" s="17"/>
      <c r="S36" s="17"/>
      <c r="T36" s="17"/>
      <c r="U36" s="17"/>
      <c r="V36" s="61"/>
      <c r="W36" s="27"/>
    </row>
    <row r="37" spans="2:23" s="29" customFormat="1" ht="25.05" customHeight="1" outlineLevel="2" thickBot="1" x14ac:dyDescent="0.25">
      <c r="B37" s="27"/>
      <c r="C37" s="209"/>
      <c r="D37" s="285" t="s">
        <v>421</v>
      </c>
      <c r="E37" s="210"/>
      <c r="F37" s="27"/>
      <c r="G37" s="213" t="s">
        <v>327</v>
      </c>
      <c r="H37" s="27"/>
      <c r="I37" s="62"/>
      <c r="J37" s="17"/>
      <c r="K37" s="17"/>
      <c r="L37" s="17"/>
      <c r="M37" s="17"/>
      <c r="N37" s="17"/>
      <c r="O37" s="17"/>
      <c r="P37" s="17"/>
      <c r="Q37" s="17"/>
      <c r="R37" s="17"/>
      <c r="S37" s="17"/>
      <c r="T37" s="17"/>
      <c r="U37" s="17"/>
      <c r="V37" s="61"/>
      <c r="W37" s="27"/>
    </row>
    <row r="38" spans="2:23" s="29" customFormat="1" ht="34.200000000000003" customHeight="1" outlineLevel="2" x14ac:dyDescent="0.2">
      <c r="B38" s="27"/>
      <c r="C38" s="207">
        <v>10</v>
      </c>
      <c r="D38" s="190" t="s">
        <v>412</v>
      </c>
      <c r="E38" s="208" t="s">
        <v>311</v>
      </c>
      <c r="F38" s="27"/>
      <c r="G38" s="63" t="s">
        <v>73</v>
      </c>
      <c r="H38" s="27"/>
      <c r="I38" s="304">
        <f t="shared" ref="I38:V38" si="6">I39-I40</f>
        <v>0</v>
      </c>
      <c r="J38" s="83">
        <f t="shared" si="6"/>
        <v>0</v>
      </c>
      <c r="K38" s="83">
        <f t="shared" si="6"/>
        <v>0</v>
      </c>
      <c r="L38" s="83">
        <f t="shared" si="6"/>
        <v>0</v>
      </c>
      <c r="M38" s="83">
        <f t="shared" si="6"/>
        <v>0</v>
      </c>
      <c r="N38" s="83">
        <f t="shared" si="6"/>
        <v>0</v>
      </c>
      <c r="O38" s="83">
        <f t="shared" si="6"/>
        <v>0</v>
      </c>
      <c r="P38" s="83">
        <f t="shared" si="6"/>
        <v>0</v>
      </c>
      <c r="Q38" s="83">
        <f t="shared" si="6"/>
        <v>0</v>
      </c>
      <c r="R38" s="83">
        <f t="shared" si="6"/>
        <v>0</v>
      </c>
      <c r="S38" s="83">
        <f t="shared" si="6"/>
        <v>0</v>
      </c>
      <c r="T38" s="83">
        <f t="shared" si="6"/>
        <v>0</v>
      </c>
      <c r="U38" s="83">
        <f t="shared" si="6"/>
        <v>0</v>
      </c>
      <c r="V38" s="305">
        <f t="shared" si="6"/>
        <v>0</v>
      </c>
      <c r="W38" s="27"/>
    </row>
    <row r="39" spans="2:23" s="29" customFormat="1" ht="25.05" customHeight="1" outlineLevel="2" x14ac:dyDescent="0.2">
      <c r="B39" s="27"/>
      <c r="C39" s="207"/>
      <c r="D39" s="190" t="s">
        <v>328</v>
      </c>
      <c r="E39" s="208" t="s">
        <v>311</v>
      </c>
      <c r="F39" s="27"/>
      <c r="G39" s="63" t="s">
        <v>73</v>
      </c>
      <c r="H39" s="27"/>
      <c r="I39" s="62"/>
      <c r="J39" s="17"/>
      <c r="K39" s="17"/>
      <c r="L39" s="17"/>
      <c r="M39" s="17"/>
      <c r="N39" s="17"/>
      <c r="O39" s="17"/>
      <c r="P39" s="17"/>
      <c r="Q39" s="17"/>
      <c r="R39" s="17"/>
      <c r="S39" s="17"/>
      <c r="T39" s="17"/>
      <c r="U39" s="17"/>
      <c r="V39" s="61"/>
      <c r="W39" s="27"/>
    </row>
    <row r="40" spans="2:23" s="29" customFormat="1" ht="25.05" customHeight="1" outlineLevel="2" x14ac:dyDescent="0.2">
      <c r="B40" s="27"/>
      <c r="C40" s="207"/>
      <c r="D40" s="190" t="s">
        <v>329</v>
      </c>
      <c r="E40" s="208" t="s">
        <v>65</v>
      </c>
      <c r="F40" s="27"/>
      <c r="G40" s="63" t="s">
        <v>73</v>
      </c>
      <c r="H40" s="27"/>
      <c r="I40" s="62"/>
      <c r="J40" s="17"/>
      <c r="K40" s="17"/>
      <c r="L40" s="17"/>
      <c r="M40" s="17"/>
      <c r="N40" s="17"/>
      <c r="O40" s="17"/>
      <c r="P40" s="17"/>
      <c r="Q40" s="17"/>
      <c r="R40" s="17"/>
      <c r="S40" s="17"/>
      <c r="T40" s="17"/>
      <c r="U40" s="17"/>
      <c r="V40" s="61"/>
      <c r="W40" s="27"/>
    </row>
    <row r="41" spans="2:23" s="29" customFormat="1" ht="25.05" customHeight="1" outlineLevel="2" x14ac:dyDescent="0.2">
      <c r="B41" s="27"/>
      <c r="C41" s="207"/>
      <c r="D41" s="190" t="s">
        <v>329</v>
      </c>
      <c r="E41" s="208" t="s">
        <v>65</v>
      </c>
      <c r="F41" s="27"/>
      <c r="G41" s="63" t="s">
        <v>73</v>
      </c>
      <c r="H41" s="27"/>
      <c r="I41" s="62"/>
      <c r="J41" s="17"/>
      <c r="K41" s="17"/>
      <c r="L41" s="17"/>
      <c r="M41" s="17"/>
      <c r="N41" s="17"/>
      <c r="O41" s="17"/>
      <c r="P41" s="17"/>
      <c r="Q41" s="17"/>
      <c r="R41" s="17"/>
      <c r="S41" s="17"/>
      <c r="T41" s="17"/>
      <c r="U41" s="17"/>
      <c r="V41" s="61"/>
      <c r="W41" s="27"/>
    </row>
    <row r="42" spans="2:23" s="29" customFormat="1" ht="25.05" customHeight="1" outlineLevel="2" x14ac:dyDescent="0.2">
      <c r="B42" s="27"/>
      <c r="C42" s="207"/>
      <c r="D42" s="190" t="s">
        <v>330</v>
      </c>
      <c r="E42" s="208" t="s">
        <v>311</v>
      </c>
      <c r="F42" s="27"/>
      <c r="G42" s="63" t="s">
        <v>73</v>
      </c>
      <c r="H42" s="27"/>
      <c r="I42" s="304">
        <f t="shared" ref="I42:V42" si="7">I43-I44</f>
        <v>0</v>
      </c>
      <c r="J42" s="83">
        <f t="shared" si="7"/>
        <v>0</v>
      </c>
      <c r="K42" s="83">
        <f t="shared" si="7"/>
        <v>0</v>
      </c>
      <c r="L42" s="83">
        <f t="shared" si="7"/>
        <v>0</v>
      </c>
      <c r="M42" s="83">
        <f t="shared" si="7"/>
        <v>0</v>
      </c>
      <c r="N42" s="83">
        <f t="shared" si="7"/>
        <v>0</v>
      </c>
      <c r="O42" s="83">
        <f t="shared" si="7"/>
        <v>0</v>
      </c>
      <c r="P42" s="83">
        <f t="shared" si="7"/>
        <v>0</v>
      </c>
      <c r="Q42" s="83">
        <f t="shared" si="7"/>
        <v>0</v>
      </c>
      <c r="R42" s="83">
        <f t="shared" si="7"/>
        <v>0</v>
      </c>
      <c r="S42" s="83">
        <f t="shared" si="7"/>
        <v>0</v>
      </c>
      <c r="T42" s="83">
        <f t="shared" si="7"/>
        <v>0</v>
      </c>
      <c r="U42" s="83">
        <f t="shared" si="7"/>
        <v>0</v>
      </c>
      <c r="V42" s="305">
        <f t="shared" si="7"/>
        <v>0</v>
      </c>
      <c r="W42" s="27"/>
    </row>
    <row r="43" spans="2:23" s="29" customFormat="1" ht="25.05" customHeight="1" outlineLevel="2" x14ac:dyDescent="0.2">
      <c r="B43" s="27"/>
      <c r="C43" s="207"/>
      <c r="D43" s="190" t="s">
        <v>328</v>
      </c>
      <c r="E43" s="208" t="s">
        <v>311</v>
      </c>
      <c r="F43" s="27"/>
      <c r="G43" s="63" t="s">
        <v>73</v>
      </c>
      <c r="H43" s="27"/>
      <c r="I43" s="62"/>
      <c r="J43" s="17"/>
      <c r="K43" s="17"/>
      <c r="L43" s="17"/>
      <c r="M43" s="17"/>
      <c r="N43" s="17"/>
      <c r="O43" s="17"/>
      <c r="P43" s="17"/>
      <c r="Q43" s="17"/>
      <c r="R43" s="17"/>
      <c r="S43" s="17"/>
      <c r="T43" s="17"/>
      <c r="U43" s="17"/>
      <c r="V43" s="61"/>
      <c r="W43" s="27"/>
    </row>
    <row r="44" spans="2:23" s="29" customFormat="1" ht="25.05" customHeight="1" outlineLevel="2" x14ac:dyDescent="0.2">
      <c r="B44" s="27"/>
      <c r="C44" s="207"/>
      <c r="D44" s="190" t="s">
        <v>329</v>
      </c>
      <c r="E44" s="208" t="s">
        <v>65</v>
      </c>
      <c r="F44" s="27"/>
      <c r="G44" s="63" t="s">
        <v>73</v>
      </c>
      <c r="H44" s="27"/>
      <c r="I44" s="62"/>
      <c r="J44" s="17"/>
      <c r="K44" s="17"/>
      <c r="L44" s="17"/>
      <c r="M44" s="17"/>
      <c r="N44" s="17"/>
      <c r="O44" s="17"/>
      <c r="P44" s="17"/>
      <c r="Q44" s="17"/>
      <c r="R44" s="17"/>
      <c r="S44" s="17"/>
      <c r="T44" s="17"/>
      <c r="U44" s="17"/>
      <c r="V44" s="61"/>
      <c r="W44" s="27"/>
    </row>
    <row r="45" spans="2:23" s="29" customFormat="1" ht="25.05" customHeight="1" outlineLevel="2" x14ac:dyDescent="0.2">
      <c r="B45" s="27"/>
      <c r="C45" s="207">
        <v>11</v>
      </c>
      <c r="D45" s="190" t="s">
        <v>331</v>
      </c>
      <c r="E45" s="208" t="s">
        <v>311</v>
      </c>
      <c r="F45" s="27"/>
      <c r="G45" s="63" t="s">
        <v>73</v>
      </c>
      <c r="H45" s="27"/>
      <c r="I45" s="62"/>
      <c r="J45" s="17"/>
      <c r="K45" s="17"/>
      <c r="L45" s="17"/>
      <c r="M45" s="17"/>
      <c r="N45" s="17"/>
      <c r="O45" s="17"/>
      <c r="P45" s="17"/>
      <c r="Q45" s="17"/>
      <c r="R45" s="17"/>
      <c r="S45" s="17"/>
      <c r="T45" s="17"/>
      <c r="U45" s="17"/>
      <c r="V45" s="61"/>
      <c r="W45" s="27"/>
    </row>
    <row r="46" spans="2:23" s="29" customFormat="1" ht="25.05" customHeight="1" outlineLevel="2" x14ac:dyDescent="0.2">
      <c r="B46" s="27"/>
      <c r="C46" s="207"/>
      <c r="D46" s="466" t="s">
        <v>332</v>
      </c>
      <c r="E46" s="467"/>
      <c r="F46" s="27"/>
      <c r="G46" s="63" t="s">
        <v>73</v>
      </c>
      <c r="H46" s="27"/>
      <c r="I46" s="308">
        <f>I31+I32+I33+I34-I35+I36+I38+I42+I45</f>
        <v>0</v>
      </c>
      <c r="J46" s="84">
        <f>J31+J32+J33+J34-J35+J36+J38+J42+J45</f>
        <v>0</v>
      </c>
      <c r="K46" s="84">
        <f t="shared" ref="K46:O46" si="8">K31+K32+K33+K34-K35+K36+K38+K42+K45</f>
        <v>0</v>
      </c>
      <c r="L46" s="84">
        <f t="shared" si="8"/>
        <v>0</v>
      </c>
      <c r="M46" s="84">
        <f t="shared" si="8"/>
        <v>0</v>
      </c>
      <c r="N46" s="84">
        <f t="shared" si="8"/>
        <v>0</v>
      </c>
      <c r="O46" s="84">
        <f t="shared" si="8"/>
        <v>0</v>
      </c>
      <c r="P46" s="84">
        <f t="shared" ref="P46" si="9">P31+P32+P33+P34-P35+P36+P38+P42+P45</f>
        <v>0</v>
      </c>
      <c r="Q46" s="84">
        <f t="shared" ref="Q46" si="10">Q31+Q32+Q33+Q34-Q35+Q36+Q38+Q42+Q45</f>
        <v>0</v>
      </c>
      <c r="R46" s="84">
        <f t="shared" ref="R46" si="11">R31+R32+R33+R34-R35+R36+R38+R42+R45</f>
        <v>0</v>
      </c>
      <c r="S46" s="84">
        <f t="shared" ref="S46" si="12">S31+S32+S33+S34-S35+S36+S38+S42+S45</f>
        <v>0</v>
      </c>
      <c r="T46" s="84">
        <f t="shared" ref="T46" si="13">T31+T32+T33+T34-T35+T36+T38+T42+T45</f>
        <v>0</v>
      </c>
      <c r="U46" s="84">
        <f t="shared" ref="U46" si="14">U31+U32+U33+U34-U35+U36+U38+U42+U45</f>
        <v>0</v>
      </c>
      <c r="V46" s="309">
        <f>V31+V32+V33+V34-V35+V36+V38+V42+V45</f>
        <v>0</v>
      </c>
      <c r="W46" s="27"/>
    </row>
    <row r="47" spans="2:23" s="29" customFormat="1" ht="25.05" customHeight="1" outlineLevel="2" x14ac:dyDescent="0.2">
      <c r="B47" s="27"/>
      <c r="C47" s="207"/>
      <c r="D47" s="472" t="s">
        <v>333</v>
      </c>
      <c r="E47" s="473"/>
      <c r="F47" s="27"/>
      <c r="G47" s="63" t="s">
        <v>73</v>
      </c>
      <c r="H47" s="27"/>
      <c r="I47" s="306">
        <f t="shared" ref="I47:V47" si="15">IF(I30&gt;=I46,I30-I46,0)</f>
        <v>0</v>
      </c>
      <c r="J47" s="84">
        <f t="shared" si="15"/>
        <v>0</v>
      </c>
      <c r="K47" s="84">
        <f t="shared" si="15"/>
        <v>0</v>
      </c>
      <c r="L47" s="84">
        <f t="shared" si="15"/>
        <v>0</v>
      </c>
      <c r="M47" s="84">
        <f t="shared" si="15"/>
        <v>0</v>
      </c>
      <c r="N47" s="84">
        <f t="shared" si="15"/>
        <v>0</v>
      </c>
      <c r="O47" s="84">
        <f t="shared" si="15"/>
        <v>0</v>
      </c>
      <c r="P47" s="84">
        <f t="shared" si="15"/>
        <v>0</v>
      </c>
      <c r="Q47" s="84">
        <f t="shared" si="15"/>
        <v>0</v>
      </c>
      <c r="R47" s="84">
        <f t="shared" si="15"/>
        <v>0</v>
      </c>
      <c r="S47" s="84">
        <f t="shared" si="15"/>
        <v>0</v>
      </c>
      <c r="T47" s="84">
        <f t="shared" si="15"/>
        <v>0</v>
      </c>
      <c r="U47" s="84">
        <f t="shared" si="15"/>
        <v>0</v>
      </c>
      <c r="V47" s="307">
        <f t="shared" si="15"/>
        <v>0</v>
      </c>
      <c r="W47" s="27"/>
    </row>
    <row r="48" spans="2:23" s="29" customFormat="1" ht="25.05" customHeight="1" outlineLevel="2" x14ac:dyDescent="0.2">
      <c r="B48" s="27"/>
      <c r="C48" s="207"/>
      <c r="D48" s="472" t="s">
        <v>334</v>
      </c>
      <c r="E48" s="473"/>
      <c r="F48" s="27"/>
      <c r="G48" s="63" t="s">
        <v>73</v>
      </c>
      <c r="H48" s="27"/>
      <c r="I48" s="306">
        <f t="shared" ref="I48:V48" si="16">IF(I30&gt;=I46,0,I46-I30)</f>
        <v>0</v>
      </c>
      <c r="J48" s="84">
        <f t="shared" si="16"/>
        <v>0</v>
      </c>
      <c r="K48" s="84">
        <f t="shared" si="16"/>
        <v>0</v>
      </c>
      <c r="L48" s="84">
        <f t="shared" si="16"/>
        <v>0</v>
      </c>
      <c r="M48" s="84">
        <f t="shared" si="16"/>
        <v>0</v>
      </c>
      <c r="N48" s="84">
        <f t="shared" si="16"/>
        <v>0</v>
      </c>
      <c r="O48" s="84">
        <f t="shared" si="16"/>
        <v>0</v>
      </c>
      <c r="P48" s="84">
        <f t="shared" si="16"/>
        <v>0</v>
      </c>
      <c r="Q48" s="84">
        <f t="shared" si="16"/>
        <v>0</v>
      </c>
      <c r="R48" s="84">
        <f t="shared" si="16"/>
        <v>0</v>
      </c>
      <c r="S48" s="84">
        <f t="shared" si="16"/>
        <v>0</v>
      </c>
      <c r="T48" s="84">
        <f t="shared" si="16"/>
        <v>0</v>
      </c>
      <c r="U48" s="84">
        <f t="shared" si="16"/>
        <v>0</v>
      </c>
      <c r="V48" s="307">
        <f t="shared" si="16"/>
        <v>0</v>
      </c>
      <c r="W48" s="27"/>
    </row>
    <row r="49" spans="2:23" s="29" customFormat="1" ht="25.05" customHeight="1" outlineLevel="2" x14ac:dyDescent="0.2">
      <c r="B49" s="27"/>
      <c r="C49" s="207">
        <v>12</v>
      </c>
      <c r="D49" s="190" t="s">
        <v>335</v>
      </c>
      <c r="E49" s="208" t="s">
        <v>65</v>
      </c>
      <c r="F49" s="27"/>
      <c r="G49" s="63" t="s">
        <v>73</v>
      </c>
      <c r="H49" s="27"/>
      <c r="I49" s="62"/>
      <c r="J49" s="17"/>
      <c r="K49" s="17"/>
      <c r="L49" s="17"/>
      <c r="M49" s="17"/>
      <c r="N49" s="17"/>
      <c r="O49" s="17"/>
      <c r="P49" s="17"/>
      <c r="Q49" s="17"/>
      <c r="R49" s="17"/>
      <c r="S49" s="17"/>
      <c r="T49" s="17"/>
      <c r="U49" s="17"/>
      <c r="V49" s="61"/>
      <c r="W49" s="27"/>
    </row>
    <row r="50" spans="2:23" s="29" customFormat="1" ht="25.05" customHeight="1" outlineLevel="2" x14ac:dyDescent="0.2">
      <c r="B50" s="27"/>
      <c r="C50" s="207">
        <v>13</v>
      </c>
      <c r="D50" s="190" t="s">
        <v>336</v>
      </c>
      <c r="E50" s="208" t="s">
        <v>65</v>
      </c>
      <c r="F50" s="27"/>
      <c r="G50" s="63" t="s">
        <v>73</v>
      </c>
      <c r="H50" s="27"/>
      <c r="I50" s="62"/>
      <c r="J50" s="17"/>
      <c r="K50" s="17"/>
      <c r="L50" s="17"/>
      <c r="M50" s="17"/>
      <c r="N50" s="17"/>
      <c r="O50" s="17"/>
      <c r="P50" s="17"/>
      <c r="Q50" s="17"/>
      <c r="R50" s="17"/>
      <c r="S50" s="17"/>
      <c r="T50" s="17"/>
      <c r="U50" s="17"/>
      <c r="V50" s="61"/>
      <c r="W50" s="27"/>
    </row>
    <row r="51" spans="2:23" s="29" customFormat="1" ht="25.05" customHeight="1" outlineLevel="2" x14ac:dyDescent="0.2">
      <c r="B51" s="27"/>
      <c r="C51" s="207">
        <v>14</v>
      </c>
      <c r="D51" s="190" t="s">
        <v>337</v>
      </c>
      <c r="E51" s="208" t="s">
        <v>65</v>
      </c>
      <c r="F51" s="27"/>
      <c r="G51" s="63" t="s">
        <v>73</v>
      </c>
      <c r="H51" s="27"/>
      <c r="I51" s="62"/>
      <c r="J51" s="17"/>
      <c r="K51" s="17"/>
      <c r="L51" s="17"/>
      <c r="M51" s="17"/>
      <c r="N51" s="17"/>
      <c r="O51" s="17"/>
      <c r="P51" s="17"/>
      <c r="Q51" s="17"/>
      <c r="R51" s="17"/>
      <c r="S51" s="17"/>
      <c r="T51" s="17"/>
      <c r="U51" s="17"/>
      <c r="V51" s="61"/>
      <c r="W51" s="27"/>
    </row>
    <row r="52" spans="2:23" s="29" customFormat="1" ht="25.05" customHeight="1" outlineLevel="2" x14ac:dyDescent="0.2">
      <c r="B52" s="27"/>
      <c r="C52" s="207">
        <v>15</v>
      </c>
      <c r="D52" s="190" t="s">
        <v>338</v>
      </c>
      <c r="E52" s="208" t="s">
        <v>65</v>
      </c>
      <c r="F52" s="27"/>
      <c r="G52" s="63" t="s">
        <v>73</v>
      </c>
      <c r="H52" s="27"/>
      <c r="I52" s="62"/>
      <c r="J52" s="17"/>
      <c r="K52" s="17"/>
      <c r="L52" s="17"/>
      <c r="M52" s="17"/>
      <c r="N52" s="17"/>
      <c r="O52" s="17"/>
      <c r="P52" s="17"/>
      <c r="Q52" s="17"/>
      <c r="R52" s="17"/>
      <c r="S52" s="17"/>
      <c r="T52" s="17"/>
      <c r="U52" s="17"/>
      <c r="V52" s="61"/>
      <c r="W52" s="27"/>
    </row>
    <row r="53" spans="2:23" s="29" customFormat="1" ht="25.05" customHeight="1" outlineLevel="2" x14ac:dyDescent="0.2">
      <c r="B53" s="27"/>
      <c r="C53" s="207"/>
      <c r="D53" s="466" t="s">
        <v>339</v>
      </c>
      <c r="E53" s="467"/>
      <c r="F53" s="27"/>
      <c r="G53" s="63" t="s">
        <v>73</v>
      </c>
      <c r="H53" s="27"/>
      <c r="I53" s="306">
        <f t="shared" ref="I53:V53" si="17">I49+I50+I51+I52</f>
        <v>0</v>
      </c>
      <c r="J53" s="84">
        <f t="shared" si="17"/>
        <v>0</v>
      </c>
      <c r="K53" s="84">
        <f t="shared" si="17"/>
        <v>0</v>
      </c>
      <c r="L53" s="84">
        <f t="shared" si="17"/>
        <v>0</v>
      </c>
      <c r="M53" s="84">
        <f t="shared" si="17"/>
        <v>0</v>
      </c>
      <c r="N53" s="84">
        <f t="shared" si="17"/>
        <v>0</v>
      </c>
      <c r="O53" s="84">
        <f t="shared" si="17"/>
        <v>0</v>
      </c>
      <c r="P53" s="84">
        <f t="shared" si="17"/>
        <v>0</v>
      </c>
      <c r="Q53" s="84">
        <f t="shared" si="17"/>
        <v>0</v>
      </c>
      <c r="R53" s="84">
        <f t="shared" si="17"/>
        <v>0</v>
      </c>
      <c r="S53" s="84">
        <f t="shared" si="17"/>
        <v>0</v>
      </c>
      <c r="T53" s="84">
        <f t="shared" si="17"/>
        <v>0</v>
      </c>
      <c r="U53" s="84">
        <f t="shared" si="17"/>
        <v>0</v>
      </c>
      <c r="V53" s="307">
        <f t="shared" si="17"/>
        <v>0</v>
      </c>
      <c r="W53" s="27"/>
    </row>
    <row r="54" spans="2:23" s="29" customFormat="1" ht="30.6" customHeight="1" outlineLevel="2" x14ac:dyDescent="0.2">
      <c r="B54" s="27"/>
      <c r="C54" s="207">
        <v>16</v>
      </c>
      <c r="D54" s="190" t="s">
        <v>340</v>
      </c>
      <c r="E54" s="208"/>
      <c r="F54" s="27"/>
      <c r="G54" s="63" t="s">
        <v>73</v>
      </c>
      <c r="H54" s="27"/>
      <c r="I54" s="304">
        <f t="shared" ref="I54:V54" si="18">I55-I56</f>
        <v>0</v>
      </c>
      <c r="J54" s="83">
        <f t="shared" si="18"/>
        <v>0</v>
      </c>
      <c r="K54" s="83">
        <f t="shared" si="18"/>
        <v>0</v>
      </c>
      <c r="L54" s="83">
        <f t="shared" si="18"/>
        <v>0</v>
      </c>
      <c r="M54" s="83">
        <f t="shared" si="18"/>
        <v>0</v>
      </c>
      <c r="N54" s="83">
        <f t="shared" si="18"/>
        <v>0</v>
      </c>
      <c r="O54" s="83">
        <f t="shared" si="18"/>
        <v>0</v>
      </c>
      <c r="P54" s="83">
        <f t="shared" si="18"/>
        <v>0</v>
      </c>
      <c r="Q54" s="83">
        <f t="shared" si="18"/>
        <v>0</v>
      </c>
      <c r="R54" s="83">
        <f t="shared" si="18"/>
        <v>0</v>
      </c>
      <c r="S54" s="83">
        <f t="shared" si="18"/>
        <v>0</v>
      </c>
      <c r="T54" s="83">
        <f t="shared" si="18"/>
        <v>0</v>
      </c>
      <c r="U54" s="83">
        <f t="shared" si="18"/>
        <v>0</v>
      </c>
      <c r="V54" s="305">
        <f t="shared" si="18"/>
        <v>0</v>
      </c>
      <c r="W54" s="27"/>
    </row>
    <row r="55" spans="2:23" s="29" customFormat="1" ht="25.05" customHeight="1" outlineLevel="2" x14ac:dyDescent="0.2">
      <c r="B55" s="27"/>
      <c r="C55" s="207"/>
      <c r="D55" s="190" t="s">
        <v>328</v>
      </c>
      <c r="E55" s="208" t="s">
        <v>311</v>
      </c>
      <c r="F55" s="27"/>
      <c r="G55" s="63" t="s">
        <v>73</v>
      </c>
      <c r="H55" s="27"/>
      <c r="I55" s="62"/>
      <c r="J55" s="17"/>
      <c r="K55" s="17"/>
      <c r="L55" s="17"/>
      <c r="M55" s="17"/>
      <c r="N55" s="17"/>
      <c r="O55" s="17"/>
      <c r="P55" s="17"/>
      <c r="Q55" s="17"/>
      <c r="R55" s="17"/>
      <c r="S55" s="17"/>
      <c r="T55" s="17"/>
      <c r="U55" s="17"/>
      <c r="V55" s="61"/>
      <c r="W55" s="27"/>
    </row>
    <row r="56" spans="2:23" s="29" customFormat="1" ht="25.05" customHeight="1" outlineLevel="2" x14ac:dyDescent="0.2">
      <c r="B56" s="27"/>
      <c r="C56" s="207"/>
      <c r="D56" s="190" t="s">
        <v>329</v>
      </c>
      <c r="E56" s="208" t="s">
        <v>65</v>
      </c>
      <c r="F56" s="27"/>
      <c r="G56" s="63" t="s">
        <v>73</v>
      </c>
      <c r="H56" s="27"/>
      <c r="I56" s="62"/>
      <c r="J56" s="17"/>
      <c r="K56" s="17"/>
      <c r="L56" s="17"/>
      <c r="M56" s="17"/>
      <c r="N56" s="17"/>
      <c r="O56" s="17"/>
      <c r="P56" s="17"/>
      <c r="Q56" s="17"/>
      <c r="R56" s="17"/>
      <c r="S56" s="17"/>
      <c r="T56" s="17"/>
      <c r="U56" s="17"/>
      <c r="V56" s="61"/>
      <c r="W56" s="27"/>
    </row>
    <row r="57" spans="2:23" s="29" customFormat="1" ht="25.05" customHeight="1" outlineLevel="2" x14ac:dyDescent="0.2">
      <c r="B57" s="27"/>
      <c r="C57" s="207">
        <v>17</v>
      </c>
      <c r="D57" s="190" t="s">
        <v>341</v>
      </c>
      <c r="E57" s="208" t="s">
        <v>311</v>
      </c>
      <c r="F57" s="27"/>
      <c r="G57" s="63" t="s">
        <v>73</v>
      </c>
      <c r="H57" s="27"/>
      <c r="I57" s="62"/>
      <c r="J57" s="17"/>
      <c r="K57" s="17"/>
      <c r="L57" s="17"/>
      <c r="M57" s="17"/>
      <c r="N57" s="17"/>
      <c r="O57" s="17"/>
      <c r="P57" s="17"/>
      <c r="Q57" s="17"/>
      <c r="R57" s="17"/>
      <c r="S57" s="17"/>
      <c r="T57" s="17"/>
      <c r="U57" s="17"/>
      <c r="V57" s="61"/>
      <c r="W57" s="27"/>
    </row>
    <row r="58" spans="2:23" s="29" customFormat="1" ht="25.05" customHeight="1" outlineLevel="2" x14ac:dyDescent="0.2">
      <c r="B58" s="27"/>
      <c r="C58" s="207">
        <v>18</v>
      </c>
      <c r="D58" s="190" t="s">
        <v>342</v>
      </c>
      <c r="E58" s="208" t="s">
        <v>311</v>
      </c>
      <c r="F58" s="27"/>
      <c r="G58" s="63" t="s">
        <v>73</v>
      </c>
      <c r="H58" s="27"/>
      <c r="I58" s="62"/>
      <c r="J58" s="17"/>
      <c r="K58" s="17"/>
      <c r="L58" s="17"/>
      <c r="M58" s="17"/>
      <c r="N58" s="17"/>
      <c r="O58" s="17"/>
      <c r="P58" s="17"/>
      <c r="Q58" s="17"/>
      <c r="R58" s="17"/>
      <c r="S58" s="17"/>
      <c r="T58" s="17"/>
      <c r="U58" s="17"/>
      <c r="V58" s="61"/>
      <c r="W58" s="27"/>
    </row>
    <row r="59" spans="2:23" s="29" customFormat="1" ht="25.05" customHeight="1" outlineLevel="2" x14ac:dyDescent="0.2">
      <c r="B59" s="27"/>
      <c r="C59" s="207"/>
      <c r="D59" s="466" t="s">
        <v>343</v>
      </c>
      <c r="E59" s="467"/>
      <c r="F59" s="27"/>
      <c r="G59" s="63" t="s">
        <v>73</v>
      </c>
      <c r="H59" s="27"/>
      <c r="I59" s="306">
        <f t="shared" ref="I59" si="19">I54+I57+I58</f>
        <v>0</v>
      </c>
      <c r="J59" s="84">
        <f>IF(ISERROR(J54+J57+J58),"",J54+J57+J58)</f>
        <v>0</v>
      </c>
      <c r="K59" s="84">
        <f t="shared" ref="K59:V59" si="20">IF(ISERROR(K54+K57+K58),"",K54+K57+K58)</f>
        <v>0</v>
      </c>
      <c r="L59" s="84">
        <f t="shared" si="20"/>
        <v>0</v>
      </c>
      <c r="M59" s="84">
        <f t="shared" si="20"/>
        <v>0</v>
      </c>
      <c r="N59" s="84">
        <f t="shared" si="20"/>
        <v>0</v>
      </c>
      <c r="O59" s="84">
        <f t="shared" si="20"/>
        <v>0</v>
      </c>
      <c r="P59" s="84">
        <f t="shared" si="20"/>
        <v>0</v>
      </c>
      <c r="Q59" s="84">
        <f t="shared" si="20"/>
        <v>0</v>
      </c>
      <c r="R59" s="84">
        <f t="shared" si="20"/>
        <v>0</v>
      </c>
      <c r="S59" s="84">
        <f t="shared" si="20"/>
        <v>0</v>
      </c>
      <c r="T59" s="84">
        <f t="shared" si="20"/>
        <v>0</v>
      </c>
      <c r="U59" s="84">
        <f t="shared" si="20"/>
        <v>0</v>
      </c>
      <c r="V59" s="307">
        <f t="shared" si="20"/>
        <v>0</v>
      </c>
      <c r="W59" s="27"/>
    </row>
    <row r="60" spans="2:23" s="29" customFormat="1" ht="25.05" customHeight="1" outlineLevel="2" x14ac:dyDescent="0.2">
      <c r="B60" s="27"/>
      <c r="C60" s="207"/>
      <c r="D60" s="472" t="s">
        <v>344</v>
      </c>
      <c r="E60" s="473"/>
      <c r="F60" s="27"/>
      <c r="G60" s="63" t="s">
        <v>73</v>
      </c>
      <c r="H60" s="27"/>
      <c r="I60" s="306">
        <f t="shared" ref="I60:V60" si="21">IF(I53&gt;=I59,I53-I59,0)</f>
        <v>0</v>
      </c>
      <c r="J60" s="84">
        <f t="shared" si="21"/>
        <v>0</v>
      </c>
      <c r="K60" s="84">
        <f t="shared" si="21"/>
        <v>0</v>
      </c>
      <c r="L60" s="84">
        <f t="shared" si="21"/>
        <v>0</v>
      </c>
      <c r="M60" s="84">
        <f t="shared" si="21"/>
        <v>0</v>
      </c>
      <c r="N60" s="84">
        <f t="shared" si="21"/>
        <v>0</v>
      </c>
      <c r="O60" s="84">
        <f t="shared" si="21"/>
        <v>0</v>
      </c>
      <c r="P60" s="84">
        <f t="shared" si="21"/>
        <v>0</v>
      </c>
      <c r="Q60" s="84">
        <f t="shared" si="21"/>
        <v>0</v>
      </c>
      <c r="R60" s="84">
        <f t="shared" si="21"/>
        <v>0</v>
      </c>
      <c r="S60" s="84">
        <f t="shared" si="21"/>
        <v>0</v>
      </c>
      <c r="T60" s="84">
        <f t="shared" si="21"/>
        <v>0</v>
      </c>
      <c r="U60" s="84">
        <f t="shared" si="21"/>
        <v>0</v>
      </c>
      <c r="V60" s="307">
        <f t="shared" si="21"/>
        <v>0</v>
      </c>
      <c r="W60" s="27"/>
    </row>
    <row r="61" spans="2:23" s="29" customFormat="1" ht="25.05" customHeight="1" outlineLevel="2" x14ac:dyDescent="0.2">
      <c r="B61" s="27"/>
      <c r="C61" s="207"/>
      <c r="D61" s="472" t="s">
        <v>345</v>
      </c>
      <c r="E61" s="473"/>
      <c r="F61" s="27"/>
      <c r="G61" s="63" t="s">
        <v>73</v>
      </c>
      <c r="H61" s="27"/>
      <c r="I61" s="306">
        <f t="shared" ref="I61" si="22">IF(I53&gt;=I59,0,I59-I53)</f>
        <v>0</v>
      </c>
      <c r="J61" s="84">
        <f>IF(J53&gt;=J59,0,J59-J53)</f>
        <v>0</v>
      </c>
      <c r="K61" s="84">
        <f t="shared" ref="K61:V61" si="23">IF(K53&gt;=K59,0,K59-K53)</f>
        <v>0</v>
      </c>
      <c r="L61" s="84">
        <f t="shared" si="23"/>
        <v>0</v>
      </c>
      <c r="M61" s="84">
        <f t="shared" si="23"/>
        <v>0</v>
      </c>
      <c r="N61" s="84">
        <f t="shared" si="23"/>
        <v>0</v>
      </c>
      <c r="O61" s="84">
        <f t="shared" si="23"/>
        <v>0</v>
      </c>
      <c r="P61" s="84">
        <f t="shared" si="23"/>
        <v>0</v>
      </c>
      <c r="Q61" s="84">
        <f t="shared" si="23"/>
        <v>0</v>
      </c>
      <c r="R61" s="84">
        <f t="shared" si="23"/>
        <v>0</v>
      </c>
      <c r="S61" s="84">
        <f t="shared" si="23"/>
        <v>0</v>
      </c>
      <c r="T61" s="84">
        <f t="shared" si="23"/>
        <v>0</v>
      </c>
      <c r="U61" s="84">
        <f t="shared" si="23"/>
        <v>0</v>
      </c>
      <c r="V61" s="307">
        <f t="shared" si="23"/>
        <v>0</v>
      </c>
      <c r="W61" s="27"/>
    </row>
    <row r="62" spans="2:23" s="29" customFormat="1" ht="25.05" customHeight="1" outlineLevel="2" x14ac:dyDescent="0.2">
      <c r="B62" s="27"/>
      <c r="C62" s="207"/>
      <c r="D62" s="466" t="s">
        <v>346</v>
      </c>
      <c r="E62" s="467"/>
      <c r="F62" s="27"/>
      <c r="G62" s="63" t="s">
        <v>73</v>
      </c>
      <c r="H62" s="27"/>
      <c r="I62" s="306">
        <f t="shared" ref="I62:V62" si="24">I30+I53</f>
        <v>0</v>
      </c>
      <c r="J62" s="84">
        <f t="shared" si="24"/>
        <v>0</v>
      </c>
      <c r="K62" s="84">
        <f t="shared" si="24"/>
        <v>0</v>
      </c>
      <c r="L62" s="84">
        <f t="shared" si="24"/>
        <v>0</v>
      </c>
      <c r="M62" s="84">
        <f t="shared" si="24"/>
        <v>0</v>
      </c>
      <c r="N62" s="84">
        <f t="shared" si="24"/>
        <v>0</v>
      </c>
      <c r="O62" s="84">
        <f t="shared" si="24"/>
        <v>0</v>
      </c>
      <c r="P62" s="84">
        <f t="shared" si="24"/>
        <v>0</v>
      </c>
      <c r="Q62" s="84">
        <f t="shared" si="24"/>
        <v>0</v>
      </c>
      <c r="R62" s="84">
        <f t="shared" si="24"/>
        <v>0</v>
      </c>
      <c r="S62" s="84">
        <f t="shared" si="24"/>
        <v>0</v>
      </c>
      <c r="T62" s="84">
        <f t="shared" si="24"/>
        <v>0</v>
      </c>
      <c r="U62" s="84">
        <f t="shared" si="24"/>
        <v>0</v>
      </c>
      <c r="V62" s="307">
        <f t="shared" si="24"/>
        <v>0</v>
      </c>
      <c r="W62" s="27"/>
    </row>
    <row r="63" spans="2:23" s="29" customFormat="1" ht="25.05" customHeight="1" outlineLevel="2" x14ac:dyDescent="0.2">
      <c r="B63" s="27"/>
      <c r="C63" s="207"/>
      <c r="D63" s="466" t="s">
        <v>347</v>
      </c>
      <c r="E63" s="467"/>
      <c r="F63" s="27"/>
      <c r="G63" s="63" t="s">
        <v>73</v>
      </c>
      <c r="H63" s="27"/>
      <c r="I63" s="306">
        <f t="shared" ref="I63:V63" si="25">I46+I59</f>
        <v>0</v>
      </c>
      <c r="J63" s="84">
        <f t="shared" si="25"/>
        <v>0</v>
      </c>
      <c r="K63" s="84">
        <f t="shared" si="25"/>
        <v>0</v>
      </c>
      <c r="L63" s="84">
        <f t="shared" si="25"/>
        <v>0</v>
      </c>
      <c r="M63" s="84">
        <f t="shared" si="25"/>
        <v>0</v>
      </c>
      <c r="N63" s="84">
        <f t="shared" si="25"/>
        <v>0</v>
      </c>
      <c r="O63" s="84">
        <f t="shared" si="25"/>
        <v>0</v>
      </c>
      <c r="P63" s="84">
        <f t="shared" si="25"/>
        <v>0</v>
      </c>
      <c r="Q63" s="84">
        <f t="shared" si="25"/>
        <v>0</v>
      </c>
      <c r="R63" s="84">
        <f t="shared" si="25"/>
        <v>0</v>
      </c>
      <c r="S63" s="84">
        <f t="shared" si="25"/>
        <v>0</v>
      </c>
      <c r="T63" s="84">
        <f t="shared" si="25"/>
        <v>0</v>
      </c>
      <c r="U63" s="84">
        <f t="shared" si="25"/>
        <v>0</v>
      </c>
      <c r="V63" s="307">
        <f t="shared" si="25"/>
        <v>0</v>
      </c>
      <c r="W63" s="27"/>
    </row>
    <row r="64" spans="2:23" s="29" customFormat="1" ht="25.05" customHeight="1" outlineLevel="2" x14ac:dyDescent="0.2">
      <c r="B64" s="27"/>
      <c r="C64" s="207"/>
      <c r="D64" s="472" t="s">
        <v>348</v>
      </c>
      <c r="E64" s="473"/>
      <c r="F64" s="27"/>
      <c r="G64" s="63" t="s">
        <v>73</v>
      </c>
      <c r="H64" s="27"/>
      <c r="I64" s="306">
        <f t="shared" ref="I64:V64" si="26">IF(I62&gt;=I63,I62-I63,0)</f>
        <v>0</v>
      </c>
      <c r="J64" s="84">
        <f t="shared" si="26"/>
        <v>0</v>
      </c>
      <c r="K64" s="84">
        <f t="shared" si="26"/>
        <v>0</v>
      </c>
      <c r="L64" s="84">
        <f t="shared" si="26"/>
        <v>0</v>
      </c>
      <c r="M64" s="84">
        <f t="shared" si="26"/>
        <v>0</v>
      </c>
      <c r="N64" s="84">
        <f t="shared" si="26"/>
        <v>0</v>
      </c>
      <c r="O64" s="84">
        <f t="shared" si="26"/>
        <v>0</v>
      </c>
      <c r="P64" s="84">
        <f t="shared" si="26"/>
        <v>0</v>
      </c>
      <c r="Q64" s="84">
        <f t="shared" si="26"/>
        <v>0</v>
      </c>
      <c r="R64" s="84">
        <f t="shared" si="26"/>
        <v>0</v>
      </c>
      <c r="S64" s="84">
        <f t="shared" si="26"/>
        <v>0</v>
      </c>
      <c r="T64" s="84">
        <f t="shared" si="26"/>
        <v>0</v>
      </c>
      <c r="U64" s="84">
        <f t="shared" si="26"/>
        <v>0</v>
      </c>
      <c r="V64" s="307">
        <f t="shared" si="26"/>
        <v>0</v>
      </c>
      <c r="W64" s="27"/>
    </row>
    <row r="65" spans="2:23" s="29" customFormat="1" ht="25.05" customHeight="1" outlineLevel="2" x14ac:dyDescent="0.2">
      <c r="B65" s="27"/>
      <c r="C65" s="207"/>
      <c r="D65" s="472" t="s">
        <v>349</v>
      </c>
      <c r="E65" s="473"/>
      <c r="F65" s="27"/>
      <c r="G65" s="63" t="s">
        <v>73</v>
      </c>
      <c r="H65" s="27"/>
      <c r="I65" s="306">
        <f t="shared" ref="I65:V65" si="27">IF(I62&gt;=I63,0,I63-I62)</f>
        <v>0</v>
      </c>
      <c r="J65" s="84">
        <f t="shared" si="27"/>
        <v>0</v>
      </c>
      <c r="K65" s="84">
        <f t="shared" si="27"/>
        <v>0</v>
      </c>
      <c r="L65" s="84">
        <f t="shared" si="27"/>
        <v>0</v>
      </c>
      <c r="M65" s="84">
        <f t="shared" si="27"/>
        <v>0</v>
      </c>
      <c r="N65" s="84">
        <f t="shared" si="27"/>
        <v>0</v>
      </c>
      <c r="O65" s="84">
        <f t="shared" si="27"/>
        <v>0</v>
      </c>
      <c r="P65" s="84">
        <f t="shared" si="27"/>
        <v>0</v>
      </c>
      <c r="Q65" s="84">
        <f t="shared" si="27"/>
        <v>0</v>
      </c>
      <c r="R65" s="84">
        <f t="shared" si="27"/>
        <v>0</v>
      </c>
      <c r="S65" s="84">
        <f t="shared" si="27"/>
        <v>0</v>
      </c>
      <c r="T65" s="84">
        <f t="shared" si="27"/>
        <v>0</v>
      </c>
      <c r="U65" s="84">
        <f t="shared" si="27"/>
        <v>0</v>
      </c>
      <c r="V65" s="307">
        <f t="shared" si="27"/>
        <v>0</v>
      </c>
      <c r="W65" s="27"/>
    </row>
    <row r="66" spans="2:23" s="29" customFormat="1" ht="25.05" customHeight="1" outlineLevel="2" x14ac:dyDescent="0.2">
      <c r="B66" s="27"/>
      <c r="C66" s="207">
        <v>19</v>
      </c>
      <c r="D66" s="190" t="s">
        <v>350</v>
      </c>
      <c r="E66" s="208" t="s">
        <v>311</v>
      </c>
      <c r="F66" s="27"/>
      <c r="G66" s="63" t="s">
        <v>73</v>
      </c>
      <c r="H66" s="27"/>
      <c r="I66" s="62"/>
      <c r="J66" s="17"/>
      <c r="K66" s="17"/>
      <c r="L66" s="17"/>
      <c r="M66" s="17"/>
      <c r="N66" s="17"/>
      <c r="O66" s="17"/>
      <c r="P66" s="17"/>
      <c r="Q66" s="17"/>
      <c r="R66" s="17"/>
      <c r="S66" s="17"/>
      <c r="T66" s="17"/>
      <c r="U66" s="17"/>
      <c r="V66" s="61"/>
      <c r="W66" s="27"/>
    </row>
    <row r="67" spans="2:23" s="29" customFormat="1" ht="25.05" customHeight="1" outlineLevel="2" x14ac:dyDescent="0.2">
      <c r="B67" s="27"/>
      <c r="C67" s="207">
        <v>20</v>
      </c>
      <c r="D67" s="190" t="s">
        <v>351</v>
      </c>
      <c r="E67" s="208" t="s">
        <v>311</v>
      </c>
      <c r="F67" s="27"/>
      <c r="G67" s="63" t="s">
        <v>73</v>
      </c>
      <c r="H67" s="27"/>
      <c r="I67" s="62"/>
      <c r="J67" s="17"/>
      <c r="K67" s="17"/>
      <c r="L67" s="17"/>
      <c r="M67" s="17"/>
      <c r="N67" s="17"/>
      <c r="O67" s="17"/>
      <c r="P67" s="17"/>
      <c r="Q67" s="17"/>
      <c r="R67" s="17"/>
      <c r="S67" s="17"/>
      <c r="T67" s="17"/>
      <c r="U67" s="17"/>
      <c r="V67" s="61"/>
      <c r="W67" s="27"/>
    </row>
    <row r="68" spans="2:23" s="29" customFormat="1" ht="25.05" customHeight="1" outlineLevel="2" x14ac:dyDescent="0.2">
      <c r="B68" s="27"/>
      <c r="C68" s="207">
        <v>21</v>
      </c>
      <c r="D68" s="190" t="s">
        <v>352</v>
      </c>
      <c r="E68" s="208" t="s">
        <v>311</v>
      </c>
      <c r="F68" s="27"/>
      <c r="G68" s="63" t="s">
        <v>73</v>
      </c>
      <c r="H68" s="27"/>
      <c r="I68" s="62"/>
      <c r="J68" s="17"/>
      <c r="K68" s="17"/>
      <c r="L68" s="17"/>
      <c r="M68" s="17"/>
      <c r="N68" s="17"/>
      <c r="O68" s="17"/>
      <c r="P68" s="17"/>
      <c r="Q68" s="17"/>
      <c r="R68" s="17"/>
      <c r="S68" s="17"/>
      <c r="T68" s="17"/>
      <c r="U68" s="17"/>
      <c r="V68" s="61"/>
      <c r="W68" s="27"/>
    </row>
    <row r="69" spans="2:23" s="29" customFormat="1" ht="25.05" customHeight="1" outlineLevel="2" x14ac:dyDescent="0.2">
      <c r="B69" s="27"/>
      <c r="C69" s="207"/>
      <c r="D69" s="472" t="s">
        <v>353</v>
      </c>
      <c r="E69" s="473"/>
      <c r="F69" s="27"/>
      <c r="G69" s="63" t="s">
        <v>73</v>
      </c>
      <c r="H69" s="27"/>
      <c r="I69" s="306">
        <f t="shared" ref="I69:V69" si="28">IF(I64-I66-I67-I68&gt;0,I64-I66-I67-I68,0)</f>
        <v>0</v>
      </c>
      <c r="J69" s="84">
        <f t="shared" si="28"/>
        <v>0</v>
      </c>
      <c r="K69" s="84">
        <f t="shared" si="28"/>
        <v>0</v>
      </c>
      <c r="L69" s="84">
        <f t="shared" si="28"/>
        <v>0</v>
      </c>
      <c r="M69" s="84">
        <f t="shared" si="28"/>
        <v>0</v>
      </c>
      <c r="N69" s="84">
        <f t="shared" si="28"/>
        <v>0</v>
      </c>
      <c r="O69" s="84">
        <f t="shared" si="28"/>
        <v>0</v>
      </c>
      <c r="P69" s="84">
        <f t="shared" si="28"/>
        <v>0</v>
      </c>
      <c r="Q69" s="84">
        <f t="shared" si="28"/>
        <v>0</v>
      </c>
      <c r="R69" s="84">
        <f t="shared" si="28"/>
        <v>0</v>
      </c>
      <c r="S69" s="84">
        <f t="shared" si="28"/>
        <v>0</v>
      </c>
      <c r="T69" s="84">
        <f t="shared" si="28"/>
        <v>0</v>
      </c>
      <c r="U69" s="84">
        <f t="shared" si="28"/>
        <v>0</v>
      </c>
      <c r="V69" s="307">
        <f t="shared" si="28"/>
        <v>0</v>
      </c>
      <c r="W69" s="27"/>
    </row>
    <row r="70" spans="2:23" s="29" customFormat="1" ht="25.05" customHeight="1" outlineLevel="2" thickBot="1" x14ac:dyDescent="0.25">
      <c r="B70" s="27"/>
      <c r="C70" s="211"/>
      <c r="D70" s="474" t="s">
        <v>354</v>
      </c>
      <c r="E70" s="475"/>
      <c r="F70" s="27"/>
      <c r="G70" s="64" t="s">
        <v>73</v>
      </c>
      <c r="H70" s="27"/>
      <c r="I70" s="312">
        <f t="shared" ref="I70" si="29">IF(OR(I64-I66-I67-I68&lt;0,I65&gt;0),I61+I66+I67+I68-I64,0)</f>
        <v>0</v>
      </c>
      <c r="J70" s="310">
        <f>IF(OR(J64-J66-J67-J68&lt;0,J65&gt;0),J61+J66+J67+J68-J64,0)</f>
        <v>0</v>
      </c>
      <c r="K70" s="310">
        <f t="shared" ref="K70:V70" si="30">IF(OR(K64-K66-K67-K68&lt;0,K65&gt;0),K61+K66+K67+K68-K64,0)</f>
        <v>0</v>
      </c>
      <c r="L70" s="310">
        <f t="shared" si="30"/>
        <v>0</v>
      </c>
      <c r="M70" s="310">
        <f t="shared" si="30"/>
        <v>0</v>
      </c>
      <c r="N70" s="310">
        <f t="shared" si="30"/>
        <v>0</v>
      </c>
      <c r="O70" s="310">
        <f t="shared" si="30"/>
        <v>0</v>
      </c>
      <c r="P70" s="310">
        <f t="shared" si="30"/>
        <v>0</v>
      </c>
      <c r="Q70" s="310">
        <f t="shared" si="30"/>
        <v>0</v>
      </c>
      <c r="R70" s="310">
        <f t="shared" si="30"/>
        <v>0</v>
      </c>
      <c r="S70" s="310">
        <f t="shared" si="30"/>
        <v>0</v>
      </c>
      <c r="T70" s="310">
        <f t="shared" si="30"/>
        <v>0</v>
      </c>
      <c r="U70" s="310">
        <f t="shared" si="30"/>
        <v>0</v>
      </c>
      <c r="V70" s="311">
        <f t="shared" si="30"/>
        <v>0</v>
      </c>
      <c r="W70" s="27"/>
    </row>
    <row r="71" spans="2:23" s="29" customFormat="1" ht="25.05" customHeight="1" outlineLevel="2" x14ac:dyDescent="0.2">
      <c r="B71" s="27"/>
      <c r="C71" s="27"/>
      <c r="D71" s="27"/>
      <c r="E71" s="27"/>
      <c r="F71" s="27"/>
      <c r="G71" s="27"/>
      <c r="H71" s="27"/>
      <c r="I71" s="27"/>
      <c r="J71" s="27"/>
      <c r="K71" s="27"/>
      <c r="L71" s="27"/>
      <c r="M71" s="27"/>
      <c r="N71" s="27"/>
      <c r="O71" s="27"/>
      <c r="P71" s="27"/>
      <c r="Q71" s="27"/>
      <c r="R71" s="27"/>
      <c r="S71" s="27"/>
      <c r="T71" s="27"/>
      <c r="U71" s="27"/>
      <c r="V71" s="27"/>
      <c r="W71" s="27"/>
    </row>
    <row r="72" spans="2:23" ht="34.200000000000003" customHeight="1" x14ac:dyDescent="0.25">
      <c r="G72" s="8"/>
    </row>
    <row r="73" spans="2:23" ht="16.2" customHeight="1" thickBot="1" x14ac:dyDescent="0.3">
      <c r="B73" s="27"/>
      <c r="C73" s="27"/>
      <c r="D73" s="27"/>
      <c r="E73" s="27"/>
      <c r="F73" s="27"/>
      <c r="G73" s="27"/>
      <c r="H73" s="27"/>
      <c r="I73" s="27"/>
      <c r="J73" s="27"/>
      <c r="K73" s="27"/>
      <c r="L73" s="27"/>
      <c r="M73" s="27"/>
      <c r="N73" s="27"/>
      <c r="O73" s="27"/>
      <c r="P73" s="27"/>
      <c r="Q73" s="27"/>
      <c r="R73" s="27"/>
      <c r="S73" s="27"/>
      <c r="T73" s="27"/>
      <c r="U73" s="27"/>
      <c r="V73" s="27"/>
      <c r="W73" s="27"/>
    </row>
    <row r="74" spans="2:23" ht="36" customHeight="1" thickBot="1" x14ac:dyDescent="0.3">
      <c r="B74" s="27"/>
      <c r="C74" s="480" t="s">
        <v>355</v>
      </c>
      <c r="D74" s="481"/>
      <c r="E74" s="481"/>
      <c r="F74" s="481"/>
      <c r="G74" s="481"/>
      <c r="H74" s="481"/>
      <c r="I74" s="481"/>
      <c r="J74" s="481"/>
      <c r="K74" s="481"/>
      <c r="L74" s="482"/>
      <c r="M74" s="27"/>
      <c r="N74" s="27"/>
      <c r="O74" s="27"/>
      <c r="P74" s="27"/>
      <c r="Q74" s="27"/>
      <c r="R74" s="27"/>
      <c r="S74" s="27"/>
      <c r="T74" s="27"/>
      <c r="U74" s="27"/>
      <c r="V74" s="27"/>
      <c r="W74" s="27"/>
    </row>
    <row r="75" spans="2:23" ht="13.2" customHeight="1" x14ac:dyDescent="0.25">
      <c r="B75" s="27"/>
      <c r="C75" s="27"/>
      <c r="D75" s="27"/>
      <c r="E75" s="27"/>
      <c r="F75" s="27"/>
      <c r="G75" s="27"/>
      <c r="H75" s="27"/>
      <c r="I75" s="27"/>
      <c r="J75" s="27"/>
      <c r="K75" s="27"/>
      <c r="L75" s="27"/>
      <c r="M75" s="27"/>
      <c r="N75" s="27"/>
      <c r="O75" s="27"/>
      <c r="P75" s="27"/>
      <c r="Q75" s="27"/>
      <c r="R75" s="27"/>
      <c r="S75" s="27"/>
      <c r="T75" s="27"/>
      <c r="U75" s="27"/>
      <c r="V75" s="27"/>
      <c r="W75" s="27"/>
    </row>
    <row r="76" spans="2:23" x14ac:dyDescent="0.25">
      <c r="E76" s="8"/>
      <c r="G76" s="8"/>
    </row>
    <row r="77" spans="2:23" ht="22.8" customHeight="1" thickBot="1" x14ac:dyDescent="0.3">
      <c r="B77" s="27"/>
      <c r="C77" s="27"/>
      <c r="D77" s="27"/>
      <c r="E77" s="27"/>
      <c r="F77" s="27"/>
      <c r="G77" s="27"/>
      <c r="H77" s="27"/>
      <c r="I77" s="27"/>
      <c r="J77" s="27"/>
      <c r="K77" s="27"/>
      <c r="L77" s="27"/>
      <c r="M77" s="27"/>
      <c r="N77" s="27"/>
      <c r="O77" s="27"/>
      <c r="P77" s="27"/>
      <c r="Q77" s="27"/>
      <c r="R77" s="27"/>
      <c r="S77" s="27"/>
      <c r="T77" s="27"/>
      <c r="U77" s="27"/>
      <c r="V77" s="27"/>
      <c r="W77" s="27"/>
    </row>
    <row r="78" spans="2:23" ht="34.950000000000003" customHeight="1" thickBot="1" x14ac:dyDescent="0.3">
      <c r="B78" s="27"/>
      <c r="C78" s="483" t="s">
        <v>356</v>
      </c>
      <c r="D78" s="484"/>
      <c r="E78" s="195" t="s">
        <v>306</v>
      </c>
      <c r="F78" s="27"/>
      <c r="G78" s="21" t="s">
        <v>71</v>
      </c>
      <c r="H78" s="27"/>
      <c r="I78" s="485" t="s">
        <v>411</v>
      </c>
      <c r="J78" s="486"/>
      <c r="K78" s="486"/>
      <c r="L78" s="486"/>
      <c r="M78" s="486"/>
      <c r="N78" s="486"/>
      <c r="O78" s="486"/>
      <c r="P78" s="486"/>
      <c r="Q78" s="486"/>
      <c r="R78" s="486"/>
      <c r="S78" s="486"/>
      <c r="T78" s="486"/>
      <c r="U78" s="486"/>
      <c r="V78" s="487"/>
      <c r="W78" s="27"/>
    </row>
    <row r="79" spans="2:23" ht="14.4" thickBot="1" x14ac:dyDescent="0.3">
      <c r="B79" s="27"/>
      <c r="C79" s="27"/>
      <c r="D79" s="27"/>
      <c r="E79" s="27"/>
      <c r="F79" s="27"/>
      <c r="G79" s="27"/>
      <c r="H79" s="27"/>
      <c r="I79" s="27"/>
      <c r="J79" s="27"/>
      <c r="K79" s="27"/>
      <c r="L79" s="27"/>
      <c r="M79" s="27"/>
      <c r="N79" s="27"/>
      <c r="O79" s="27"/>
      <c r="P79" s="27"/>
      <c r="Q79" s="27"/>
      <c r="R79" s="27"/>
      <c r="S79" s="27"/>
      <c r="T79" s="27"/>
      <c r="U79" s="27"/>
      <c r="V79" s="27"/>
      <c r="W79" s="27"/>
    </row>
    <row r="80" spans="2:23" ht="25.05" customHeight="1" x14ac:dyDescent="0.25">
      <c r="B80" s="27"/>
      <c r="C80" s="215" t="s">
        <v>55</v>
      </c>
      <c r="D80" s="196" t="s">
        <v>357</v>
      </c>
      <c r="E80" s="197"/>
      <c r="F80" s="27"/>
      <c r="G80" s="201" t="s">
        <v>73</v>
      </c>
      <c r="H80" s="27"/>
      <c r="I80" s="301">
        <f t="shared" ref="I80:V80" si="31">I81+I82+I83</f>
        <v>0</v>
      </c>
      <c r="J80" s="302">
        <f t="shared" si="31"/>
        <v>0</v>
      </c>
      <c r="K80" s="302">
        <f t="shared" si="31"/>
        <v>0</v>
      </c>
      <c r="L80" s="302">
        <f t="shared" si="31"/>
        <v>0</v>
      </c>
      <c r="M80" s="302">
        <f t="shared" si="31"/>
        <v>0</v>
      </c>
      <c r="N80" s="302">
        <f t="shared" si="31"/>
        <v>0</v>
      </c>
      <c r="O80" s="302">
        <f t="shared" si="31"/>
        <v>0</v>
      </c>
      <c r="P80" s="302">
        <f t="shared" si="31"/>
        <v>0</v>
      </c>
      <c r="Q80" s="302">
        <f t="shared" si="31"/>
        <v>0</v>
      </c>
      <c r="R80" s="302">
        <f t="shared" si="31"/>
        <v>0</v>
      </c>
      <c r="S80" s="302">
        <f t="shared" si="31"/>
        <v>0</v>
      </c>
      <c r="T80" s="302">
        <f t="shared" si="31"/>
        <v>0</v>
      </c>
      <c r="U80" s="302">
        <f t="shared" si="31"/>
        <v>0</v>
      </c>
      <c r="V80" s="303">
        <f t="shared" si="31"/>
        <v>0</v>
      </c>
      <c r="W80" s="27"/>
    </row>
    <row r="81" spans="2:23" ht="25.05" customHeight="1" x14ac:dyDescent="0.25">
      <c r="B81" s="27"/>
      <c r="C81" s="198"/>
      <c r="D81" s="192" t="s">
        <v>358</v>
      </c>
      <c r="E81" s="199" t="s">
        <v>311</v>
      </c>
      <c r="F81" s="27"/>
      <c r="G81" s="202" t="s">
        <v>73</v>
      </c>
      <c r="H81" s="27"/>
      <c r="I81" s="62"/>
      <c r="J81" s="17"/>
      <c r="K81" s="17"/>
      <c r="L81" s="17"/>
      <c r="M81" s="17"/>
      <c r="N81" s="17"/>
      <c r="O81" s="17"/>
      <c r="P81" s="17"/>
      <c r="Q81" s="17"/>
      <c r="R81" s="17"/>
      <c r="S81" s="17"/>
      <c r="T81" s="17"/>
      <c r="U81" s="17"/>
      <c r="V81" s="17"/>
      <c r="W81" s="27"/>
    </row>
    <row r="82" spans="2:23" ht="25.05" customHeight="1" x14ac:dyDescent="0.25">
      <c r="B82" s="27"/>
      <c r="C82" s="198"/>
      <c r="D82" s="192" t="s">
        <v>359</v>
      </c>
      <c r="E82" s="199" t="s">
        <v>311</v>
      </c>
      <c r="F82" s="27"/>
      <c r="G82" s="202" t="s">
        <v>73</v>
      </c>
      <c r="H82" s="27"/>
      <c r="I82" s="62"/>
      <c r="J82" s="17"/>
      <c r="K82" s="17"/>
      <c r="L82" s="17"/>
      <c r="M82" s="17"/>
      <c r="N82" s="17"/>
      <c r="O82" s="17"/>
      <c r="P82" s="17"/>
      <c r="Q82" s="17"/>
      <c r="R82" s="17"/>
      <c r="S82" s="17"/>
      <c r="T82" s="17"/>
      <c r="U82" s="17"/>
      <c r="V82" s="17"/>
      <c r="W82" s="27"/>
    </row>
    <row r="83" spans="2:23" ht="25.05" customHeight="1" x14ac:dyDescent="0.25">
      <c r="B83" s="27"/>
      <c r="C83" s="198"/>
      <c r="D83" s="192" t="s">
        <v>360</v>
      </c>
      <c r="E83" s="199" t="s">
        <v>311</v>
      </c>
      <c r="F83" s="27"/>
      <c r="G83" s="202" t="s">
        <v>73</v>
      </c>
      <c r="H83" s="27"/>
      <c r="I83" s="62"/>
      <c r="J83" s="17"/>
      <c r="K83" s="17"/>
      <c r="L83" s="17"/>
      <c r="M83" s="17"/>
      <c r="N83" s="17"/>
      <c r="O83" s="17"/>
      <c r="P83" s="17"/>
      <c r="Q83" s="17"/>
      <c r="R83" s="17"/>
      <c r="S83" s="17"/>
      <c r="T83" s="17"/>
      <c r="U83" s="17"/>
      <c r="V83" s="17"/>
      <c r="W83" s="27"/>
    </row>
    <row r="84" spans="2:23" ht="25.05" customHeight="1" x14ac:dyDescent="0.25">
      <c r="B84" s="27"/>
      <c r="C84" s="216" t="s">
        <v>59</v>
      </c>
      <c r="D84" s="193" t="s">
        <v>361</v>
      </c>
      <c r="E84" s="217"/>
      <c r="F84" s="27"/>
      <c r="G84" s="202" t="s">
        <v>73</v>
      </c>
      <c r="H84" s="27"/>
      <c r="I84" s="306">
        <f t="shared" ref="I84" si="32">I85+I86+I88+I89</f>
        <v>0</v>
      </c>
      <c r="J84" s="84">
        <f>J85+J86+J87+J88+J89</f>
        <v>0</v>
      </c>
      <c r="K84" s="84">
        <f t="shared" ref="K84:V84" si="33">K85+K86+K87+K88+K89</f>
        <v>0</v>
      </c>
      <c r="L84" s="84">
        <f t="shared" si="33"/>
        <v>0</v>
      </c>
      <c r="M84" s="84">
        <f t="shared" si="33"/>
        <v>0</v>
      </c>
      <c r="N84" s="84">
        <f t="shared" si="33"/>
        <v>0</v>
      </c>
      <c r="O84" s="84">
        <f t="shared" si="33"/>
        <v>0</v>
      </c>
      <c r="P84" s="84">
        <f t="shared" si="33"/>
        <v>0</v>
      </c>
      <c r="Q84" s="84">
        <f t="shared" si="33"/>
        <v>0</v>
      </c>
      <c r="R84" s="84">
        <f t="shared" si="33"/>
        <v>0</v>
      </c>
      <c r="S84" s="84">
        <f t="shared" si="33"/>
        <v>0</v>
      </c>
      <c r="T84" s="84">
        <f t="shared" si="33"/>
        <v>0</v>
      </c>
      <c r="U84" s="84">
        <f t="shared" si="33"/>
        <v>0</v>
      </c>
      <c r="V84" s="307">
        <f t="shared" si="33"/>
        <v>0</v>
      </c>
      <c r="W84" s="27"/>
    </row>
    <row r="85" spans="2:23" ht="25.05" customHeight="1" x14ac:dyDescent="0.25">
      <c r="B85" s="27"/>
      <c r="C85" s="198"/>
      <c r="D85" s="189" t="s">
        <v>362</v>
      </c>
      <c r="E85" s="199" t="s">
        <v>311</v>
      </c>
      <c r="F85" s="27"/>
      <c r="G85" s="202" t="s">
        <v>73</v>
      </c>
      <c r="H85" s="27"/>
      <c r="I85" s="62"/>
      <c r="J85" s="17"/>
      <c r="K85" s="17"/>
      <c r="L85" s="17"/>
      <c r="M85" s="17"/>
      <c r="N85" s="17"/>
      <c r="O85" s="17"/>
      <c r="P85" s="17"/>
      <c r="Q85" s="17"/>
      <c r="R85" s="17"/>
      <c r="S85" s="17"/>
      <c r="T85" s="17"/>
      <c r="U85" s="17"/>
      <c r="V85" s="17"/>
      <c r="W85" s="27"/>
    </row>
    <row r="86" spans="2:23" ht="25.05" customHeight="1" x14ac:dyDescent="0.25">
      <c r="B86" s="27"/>
      <c r="C86" s="198"/>
      <c r="D86" s="189" t="s">
        <v>363</v>
      </c>
      <c r="E86" s="199" t="s">
        <v>311</v>
      </c>
      <c r="F86" s="27"/>
      <c r="G86" s="202" t="s">
        <v>73</v>
      </c>
      <c r="H86" s="27"/>
      <c r="I86" s="62"/>
      <c r="J86" s="17"/>
      <c r="K86" s="17"/>
      <c r="L86" s="17"/>
      <c r="M86" s="17"/>
      <c r="N86" s="17"/>
      <c r="O86" s="17"/>
      <c r="P86" s="17"/>
      <c r="Q86" s="17"/>
      <c r="R86" s="17"/>
      <c r="S86" s="17"/>
      <c r="T86" s="17"/>
      <c r="U86" s="17"/>
      <c r="V86" s="17"/>
      <c r="W86" s="27"/>
    </row>
    <row r="87" spans="2:23" ht="25.05" customHeight="1" x14ac:dyDescent="0.25">
      <c r="B87" s="27"/>
      <c r="C87" s="198"/>
      <c r="D87" s="189" t="s">
        <v>364</v>
      </c>
      <c r="E87" s="199" t="s">
        <v>311</v>
      </c>
      <c r="F87" s="27"/>
      <c r="G87" s="202" t="s">
        <v>73</v>
      </c>
      <c r="H87" s="27"/>
      <c r="I87" s="62"/>
      <c r="J87" s="17"/>
      <c r="K87" s="17"/>
      <c r="L87" s="17"/>
      <c r="M87" s="17"/>
      <c r="N87" s="17"/>
      <c r="O87" s="17"/>
      <c r="P87" s="17"/>
      <c r="Q87" s="17"/>
      <c r="R87" s="17"/>
      <c r="S87" s="17"/>
      <c r="T87" s="17"/>
      <c r="U87" s="17"/>
      <c r="V87" s="17"/>
      <c r="W87" s="27"/>
    </row>
    <row r="88" spans="2:23" ht="25.05" customHeight="1" x14ac:dyDescent="0.25">
      <c r="B88" s="27"/>
      <c r="C88" s="198"/>
      <c r="D88" s="189" t="s">
        <v>365</v>
      </c>
      <c r="E88" s="199" t="s">
        <v>311</v>
      </c>
      <c r="F88" s="27"/>
      <c r="G88" s="202" t="s">
        <v>73</v>
      </c>
      <c r="H88" s="27"/>
      <c r="I88" s="62"/>
      <c r="J88" s="17"/>
      <c r="K88" s="17"/>
      <c r="L88" s="17"/>
      <c r="M88" s="17"/>
      <c r="N88" s="17"/>
      <c r="O88" s="17"/>
      <c r="P88" s="17"/>
      <c r="Q88" s="17"/>
      <c r="R88" s="17"/>
      <c r="S88" s="17"/>
      <c r="T88" s="17"/>
      <c r="U88" s="17"/>
      <c r="V88" s="17"/>
      <c r="W88" s="27"/>
    </row>
    <row r="89" spans="2:23" ht="25.05" customHeight="1" x14ac:dyDescent="0.25">
      <c r="B89" s="27"/>
      <c r="C89" s="198"/>
      <c r="D89" s="189" t="s">
        <v>366</v>
      </c>
      <c r="E89" s="199" t="s">
        <v>311</v>
      </c>
      <c r="F89" s="27"/>
      <c r="G89" s="202" t="s">
        <v>73</v>
      </c>
      <c r="H89" s="27"/>
      <c r="I89" s="62"/>
      <c r="J89" s="83">
        <f>J157</f>
        <v>0</v>
      </c>
      <c r="K89" s="83">
        <f t="shared" ref="K89:V89" si="34">K157</f>
        <v>0</v>
      </c>
      <c r="L89" s="83">
        <f t="shared" si="34"/>
        <v>0</v>
      </c>
      <c r="M89" s="83">
        <f t="shared" si="34"/>
        <v>0</v>
      </c>
      <c r="N89" s="83">
        <f t="shared" si="34"/>
        <v>0</v>
      </c>
      <c r="O89" s="83">
        <f t="shared" si="34"/>
        <v>0</v>
      </c>
      <c r="P89" s="83">
        <f t="shared" si="34"/>
        <v>0</v>
      </c>
      <c r="Q89" s="83">
        <f t="shared" si="34"/>
        <v>0</v>
      </c>
      <c r="R89" s="83">
        <f t="shared" si="34"/>
        <v>0</v>
      </c>
      <c r="S89" s="83">
        <f t="shared" si="34"/>
        <v>0</v>
      </c>
      <c r="T89" s="83">
        <f t="shared" si="34"/>
        <v>0</v>
      </c>
      <c r="U89" s="83">
        <f t="shared" si="34"/>
        <v>0</v>
      </c>
      <c r="V89" s="305">
        <f t="shared" si="34"/>
        <v>0</v>
      </c>
      <c r="W89" s="27"/>
    </row>
    <row r="90" spans="2:23" s="18" customFormat="1" ht="25.05" customHeight="1" x14ac:dyDescent="0.25">
      <c r="B90" s="27"/>
      <c r="C90" s="216" t="s">
        <v>65</v>
      </c>
      <c r="D90" s="194" t="s">
        <v>367</v>
      </c>
      <c r="E90" s="199" t="s">
        <v>311</v>
      </c>
      <c r="F90" s="27"/>
      <c r="G90" s="202" t="s">
        <v>73</v>
      </c>
      <c r="H90" s="27"/>
      <c r="I90" s="62"/>
      <c r="J90" s="84">
        <f>I90</f>
        <v>0</v>
      </c>
      <c r="K90" s="84">
        <f t="shared" ref="K90:V90" si="35">J90</f>
        <v>0</v>
      </c>
      <c r="L90" s="84">
        <f t="shared" si="35"/>
        <v>0</v>
      </c>
      <c r="M90" s="84">
        <f t="shared" si="35"/>
        <v>0</v>
      </c>
      <c r="N90" s="84">
        <f t="shared" si="35"/>
        <v>0</v>
      </c>
      <c r="O90" s="84">
        <f t="shared" si="35"/>
        <v>0</v>
      </c>
      <c r="P90" s="84">
        <f t="shared" si="35"/>
        <v>0</v>
      </c>
      <c r="Q90" s="84">
        <f t="shared" si="35"/>
        <v>0</v>
      </c>
      <c r="R90" s="84">
        <f t="shared" si="35"/>
        <v>0</v>
      </c>
      <c r="S90" s="84">
        <f t="shared" si="35"/>
        <v>0</v>
      </c>
      <c r="T90" s="84">
        <f t="shared" si="35"/>
        <v>0</v>
      </c>
      <c r="U90" s="84">
        <f t="shared" si="35"/>
        <v>0</v>
      </c>
      <c r="V90" s="307">
        <f t="shared" si="35"/>
        <v>0</v>
      </c>
      <c r="W90" s="27"/>
    </row>
    <row r="91" spans="2:23" s="18" customFormat="1" ht="25.05" customHeight="1" x14ac:dyDescent="0.25">
      <c r="B91" s="27"/>
      <c r="C91" s="216"/>
      <c r="D91" s="472" t="s">
        <v>368</v>
      </c>
      <c r="E91" s="473"/>
      <c r="F91" s="27"/>
      <c r="G91" s="218" t="s">
        <v>73</v>
      </c>
      <c r="H91" s="27"/>
      <c r="I91" s="306">
        <f t="shared" ref="I91:V91" si="36">I80+I84+I90</f>
        <v>0</v>
      </c>
      <c r="J91" s="84">
        <f t="shared" si="36"/>
        <v>0</v>
      </c>
      <c r="K91" s="84">
        <f t="shared" si="36"/>
        <v>0</v>
      </c>
      <c r="L91" s="84">
        <f t="shared" si="36"/>
        <v>0</v>
      </c>
      <c r="M91" s="84">
        <f t="shared" si="36"/>
        <v>0</v>
      </c>
      <c r="N91" s="84">
        <f t="shared" si="36"/>
        <v>0</v>
      </c>
      <c r="O91" s="84">
        <f t="shared" si="36"/>
        <v>0</v>
      </c>
      <c r="P91" s="84">
        <f t="shared" si="36"/>
        <v>0</v>
      </c>
      <c r="Q91" s="84">
        <f t="shared" si="36"/>
        <v>0</v>
      </c>
      <c r="R91" s="84">
        <f t="shared" si="36"/>
        <v>0</v>
      </c>
      <c r="S91" s="84">
        <f t="shared" si="36"/>
        <v>0</v>
      </c>
      <c r="T91" s="84">
        <f t="shared" si="36"/>
        <v>0</v>
      </c>
      <c r="U91" s="84">
        <f t="shared" si="36"/>
        <v>0</v>
      </c>
      <c r="V91" s="307">
        <f t="shared" si="36"/>
        <v>0</v>
      </c>
      <c r="W91" s="27"/>
    </row>
    <row r="92" spans="2:23" ht="30.6" customHeight="1" x14ac:dyDescent="0.25">
      <c r="B92" s="27"/>
      <c r="C92" s="216" t="s">
        <v>311</v>
      </c>
      <c r="D92" s="194" t="s">
        <v>369</v>
      </c>
      <c r="E92" s="199" t="s">
        <v>65</v>
      </c>
      <c r="F92" s="27"/>
      <c r="G92" s="202" t="s">
        <v>73</v>
      </c>
      <c r="H92" s="27"/>
      <c r="I92" s="306">
        <f t="shared" ref="I92:V92" si="37">I93+I94+I95</f>
        <v>0</v>
      </c>
      <c r="J92" s="84">
        <f t="shared" si="37"/>
        <v>0</v>
      </c>
      <c r="K92" s="84">
        <f t="shared" si="37"/>
        <v>0</v>
      </c>
      <c r="L92" s="84">
        <f t="shared" si="37"/>
        <v>0</v>
      </c>
      <c r="M92" s="84">
        <f t="shared" si="37"/>
        <v>0</v>
      </c>
      <c r="N92" s="84">
        <f t="shared" si="37"/>
        <v>0</v>
      </c>
      <c r="O92" s="84">
        <f t="shared" si="37"/>
        <v>0</v>
      </c>
      <c r="P92" s="84">
        <f t="shared" si="37"/>
        <v>0</v>
      </c>
      <c r="Q92" s="84">
        <f t="shared" si="37"/>
        <v>0</v>
      </c>
      <c r="R92" s="84">
        <f t="shared" si="37"/>
        <v>0</v>
      </c>
      <c r="S92" s="84">
        <f t="shared" si="37"/>
        <v>0</v>
      </c>
      <c r="T92" s="84">
        <f t="shared" si="37"/>
        <v>0</v>
      </c>
      <c r="U92" s="84">
        <f t="shared" si="37"/>
        <v>0</v>
      </c>
      <c r="V92" s="307">
        <f t="shared" si="37"/>
        <v>0</v>
      </c>
      <c r="W92" s="27"/>
    </row>
    <row r="93" spans="2:23" ht="25.05" customHeight="1" x14ac:dyDescent="0.25">
      <c r="B93" s="27"/>
      <c r="C93" s="216"/>
      <c r="D93" s="189" t="s">
        <v>370</v>
      </c>
      <c r="E93" s="199" t="s">
        <v>65</v>
      </c>
      <c r="F93" s="27"/>
      <c r="G93" s="202" t="s">
        <v>73</v>
      </c>
      <c r="H93" s="27"/>
      <c r="I93" s="62"/>
      <c r="J93" s="17"/>
      <c r="K93" s="17"/>
      <c r="L93" s="17"/>
      <c r="M93" s="17"/>
      <c r="N93" s="17"/>
      <c r="O93" s="17"/>
      <c r="P93" s="17"/>
      <c r="Q93" s="17"/>
      <c r="R93" s="17"/>
      <c r="S93" s="17"/>
      <c r="T93" s="17"/>
      <c r="U93" s="17"/>
      <c r="V93" s="17"/>
      <c r="W93" s="27"/>
    </row>
    <row r="94" spans="2:23" ht="25.05" customHeight="1" x14ac:dyDescent="0.25">
      <c r="B94" s="27"/>
      <c r="C94" s="216"/>
      <c r="D94" s="189" t="s">
        <v>371</v>
      </c>
      <c r="E94" s="199" t="s">
        <v>65</v>
      </c>
      <c r="F94" s="27"/>
      <c r="G94" s="202" t="s">
        <v>73</v>
      </c>
      <c r="H94" s="27"/>
      <c r="I94" s="62"/>
      <c r="J94" s="17"/>
      <c r="K94" s="17"/>
      <c r="L94" s="17"/>
      <c r="M94" s="17"/>
      <c r="N94" s="17"/>
      <c r="O94" s="17"/>
      <c r="P94" s="17"/>
      <c r="Q94" s="17"/>
      <c r="R94" s="17"/>
      <c r="S94" s="17"/>
      <c r="T94" s="17"/>
      <c r="U94" s="17"/>
      <c r="V94" s="17"/>
      <c r="W94" s="27"/>
    </row>
    <row r="95" spans="2:23" ht="25.05" customHeight="1" x14ac:dyDescent="0.25">
      <c r="B95" s="27"/>
      <c r="C95" s="216"/>
      <c r="D95" s="189" t="s">
        <v>372</v>
      </c>
      <c r="E95" s="199" t="s">
        <v>65</v>
      </c>
      <c r="F95" s="27"/>
      <c r="G95" s="202" t="s">
        <v>73</v>
      </c>
      <c r="H95" s="27"/>
      <c r="I95" s="62"/>
      <c r="J95" s="17"/>
      <c r="K95" s="17"/>
      <c r="L95" s="17"/>
      <c r="M95" s="17"/>
      <c r="N95" s="17"/>
      <c r="O95" s="17"/>
      <c r="P95" s="17"/>
      <c r="Q95" s="17"/>
      <c r="R95" s="17"/>
      <c r="S95" s="17"/>
      <c r="T95" s="17"/>
      <c r="U95" s="17"/>
      <c r="V95" s="17"/>
      <c r="W95" s="27"/>
    </row>
    <row r="96" spans="2:23" ht="28.2" customHeight="1" x14ac:dyDescent="0.25">
      <c r="B96" s="27"/>
      <c r="C96" s="216" t="s">
        <v>373</v>
      </c>
      <c r="D96" s="194" t="s">
        <v>374</v>
      </c>
      <c r="E96" s="199" t="s">
        <v>65</v>
      </c>
      <c r="F96" s="27"/>
      <c r="G96" s="202" t="s">
        <v>73</v>
      </c>
      <c r="H96" s="27"/>
      <c r="I96" s="219"/>
      <c r="J96" s="84">
        <f t="shared" ref="J96:V96" si="38">I96+J134+J135-J137-J138</f>
        <v>0</v>
      </c>
      <c r="K96" s="84">
        <f t="shared" si="38"/>
        <v>0</v>
      </c>
      <c r="L96" s="84">
        <f t="shared" si="38"/>
        <v>0</v>
      </c>
      <c r="M96" s="84">
        <f t="shared" si="38"/>
        <v>0</v>
      </c>
      <c r="N96" s="84">
        <f t="shared" si="38"/>
        <v>0</v>
      </c>
      <c r="O96" s="84">
        <f t="shared" si="38"/>
        <v>0</v>
      </c>
      <c r="P96" s="84">
        <f t="shared" si="38"/>
        <v>0</v>
      </c>
      <c r="Q96" s="84">
        <f t="shared" si="38"/>
        <v>0</v>
      </c>
      <c r="R96" s="84">
        <f t="shared" si="38"/>
        <v>0</v>
      </c>
      <c r="S96" s="84">
        <f t="shared" si="38"/>
        <v>0</v>
      </c>
      <c r="T96" s="84">
        <f t="shared" si="38"/>
        <v>0</v>
      </c>
      <c r="U96" s="84">
        <f t="shared" si="38"/>
        <v>0</v>
      </c>
      <c r="V96" s="84">
        <f t="shared" si="38"/>
        <v>0</v>
      </c>
      <c r="W96" s="27"/>
    </row>
    <row r="97" spans="2:23" ht="25.05" customHeight="1" x14ac:dyDescent="0.25">
      <c r="B97" s="27"/>
      <c r="C97" s="216" t="s">
        <v>375</v>
      </c>
      <c r="D97" s="194" t="s">
        <v>376</v>
      </c>
      <c r="E97" s="199" t="s">
        <v>65</v>
      </c>
      <c r="F97" s="27"/>
      <c r="G97" s="202" t="s">
        <v>73</v>
      </c>
      <c r="H97" s="27"/>
      <c r="I97" s="62"/>
      <c r="J97" s="84">
        <f>I97</f>
        <v>0</v>
      </c>
      <c r="K97" s="84">
        <f t="shared" ref="K97:V97" si="39">J97</f>
        <v>0</v>
      </c>
      <c r="L97" s="84">
        <f t="shared" si="39"/>
        <v>0</v>
      </c>
      <c r="M97" s="84">
        <f t="shared" si="39"/>
        <v>0</v>
      </c>
      <c r="N97" s="84">
        <f t="shared" si="39"/>
        <v>0</v>
      </c>
      <c r="O97" s="84">
        <f t="shared" si="39"/>
        <v>0</v>
      </c>
      <c r="P97" s="84">
        <f t="shared" si="39"/>
        <v>0</v>
      </c>
      <c r="Q97" s="84">
        <f t="shared" si="39"/>
        <v>0</v>
      </c>
      <c r="R97" s="84">
        <f t="shared" si="39"/>
        <v>0</v>
      </c>
      <c r="S97" s="84">
        <f t="shared" si="39"/>
        <v>0</v>
      </c>
      <c r="T97" s="84">
        <f t="shared" si="39"/>
        <v>0</v>
      </c>
      <c r="U97" s="84">
        <f t="shared" si="39"/>
        <v>0</v>
      </c>
      <c r="V97" s="307">
        <f t="shared" si="39"/>
        <v>0</v>
      </c>
      <c r="W97" s="27"/>
    </row>
    <row r="98" spans="2:23" ht="25.05" customHeight="1" x14ac:dyDescent="0.25">
      <c r="B98" s="27"/>
      <c r="C98" s="216" t="s">
        <v>377</v>
      </c>
      <c r="D98" s="194" t="s">
        <v>378</v>
      </c>
      <c r="E98" s="199" t="s">
        <v>65</v>
      </c>
      <c r="F98" s="27"/>
      <c r="G98" s="202" t="s">
        <v>73</v>
      </c>
      <c r="H98" s="27"/>
      <c r="I98" s="306">
        <f t="shared" ref="I98:V98" si="40">I99+I100+I101+I102</f>
        <v>0</v>
      </c>
      <c r="J98" s="84">
        <f t="shared" si="40"/>
        <v>0</v>
      </c>
      <c r="K98" s="84">
        <f t="shared" si="40"/>
        <v>0</v>
      </c>
      <c r="L98" s="84">
        <f t="shared" si="40"/>
        <v>0</v>
      </c>
      <c r="M98" s="84">
        <f t="shared" si="40"/>
        <v>0</v>
      </c>
      <c r="N98" s="84">
        <f t="shared" si="40"/>
        <v>0</v>
      </c>
      <c r="O98" s="84">
        <f t="shared" si="40"/>
        <v>0</v>
      </c>
      <c r="P98" s="84">
        <f t="shared" si="40"/>
        <v>0</v>
      </c>
      <c r="Q98" s="84">
        <f t="shared" si="40"/>
        <v>0</v>
      </c>
      <c r="R98" s="84">
        <f t="shared" si="40"/>
        <v>0</v>
      </c>
      <c r="S98" s="84">
        <f t="shared" si="40"/>
        <v>0</v>
      </c>
      <c r="T98" s="84">
        <f t="shared" si="40"/>
        <v>0</v>
      </c>
      <c r="U98" s="84">
        <f t="shared" si="40"/>
        <v>0</v>
      </c>
      <c r="V98" s="307">
        <f t="shared" si="40"/>
        <v>0</v>
      </c>
      <c r="W98" s="27"/>
    </row>
    <row r="99" spans="2:23" ht="25.05" customHeight="1" x14ac:dyDescent="0.25">
      <c r="B99" s="27"/>
      <c r="C99" s="198"/>
      <c r="D99" s="189" t="s">
        <v>413</v>
      </c>
      <c r="E99" s="199" t="s">
        <v>65</v>
      </c>
      <c r="F99" s="27"/>
      <c r="G99" s="202" t="s">
        <v>73</v>
      </c>
      <c r="H99" s="27"/>
      <c r="I99" s="62"/>
      <c r="J99" s="17"/>
      <c r="K99" s="17"/>
      <c r="L99" s="17"/>
      <c r="M99" s="17"/>
      <c r="N99" s="17"/>
      <c r="O99" s="17"/>
      <c r="P99" s="17"/>
      <c r="Q99" s="17"/>
      <c r="R99" s="17"/>
      <c r="S99" s="17"/>
      <c r="T99" s="17"/>
      <c r="U99" s="17"/>
      <c r="V99" s="17"/>
      <c r="W99" s="27"/>
    </row>
    <row r="100" spans="2:23" ht="25.05" customHeight="1" x14ac:dyDescent="0.25">
      <c r="B100" s="27"/>
      <c r="C100" s="198"/>
      <c r="D100" s="189" t="s">
        <v>379</v>
      </c>
      <c r="E100" s="199" t="s">
        <v>65</v>
      </c>
      <c r="F100" s="27"/>
      <c r="G100" s="202" t="s">
        <v>73</v>
      </c>
      <c r="H100" s="27"/>
      <c r="I100" s="62"/>
      <c r="J100" s="17"/>
      <c r="K100" s="17"/>
      <c r="L100" s="17"/>
      <c r="M100" s="17"/>
      <c r="N100" s="17"/>
      <c r="O100" s="17"/>
      <c r="P100" s="17"/>
      <c r="Q100" s="17"/>
      <c r="R100" s="17"/>
      <c r="S100" s="17"/>
      <c r="T100" s="17"/>
      <c r="U100" s="17"/>
      <c r="V100" s="17"/>
      <c r="W100" s="27"/>
    </row>
    <row r="101" spans="2:23" ht="30.6" customHeight="1" x14ac:dyDescent="0.25">
      <c r="B101" s="27"/>
      <c r="C101" s="198"/>
      <c r="D101" s="189" t="s">
        <v>380</v>
      </c>
      <c r="E101" s="199" t="s">
        <v>65</v>
      </c>
      <c r="F101" s="27"/>
      <c r="G101" s="202" t="s">
        <v>73</v>
      </c>
      <c r="H101" s="27"/>
      <c r="I101" s="62"/>
      <c r="J101" s="17"/>
      <c r="K101" s="17"/>
      <c r="L101" s="17"/>
      <c r="M101" s="17"/>
      <c r="N101" s="17"/>
      <c r="O101" s="17"/>
      <c r="P101" s="17"/>
      <c r="Q101" s="17"/>
      <c r="R101" s="17"/>
      <c r="S101" s="17"/>
      <c r="T101" s="17"/>
      <c r="U101" s="17"/>
      <c r="V101" s="17"/>
      <c r="W101" s="27"/>
    </row>
    <row r="102" spans="2:23" ht="25.05" customHeight="1" x14ac:dyDescent="0.25">
      <c r="B102" s="27"/>
      <c r="C102" s="198"/>
      <c r="D102" s="189" t="s">
        <v>381</v>
      </c>
      <c r="E102" s="199" t="s">
        <v>65</v>
      </c>
      <c r="F102" s="27"/>
      <c r="G102" s="202" t="s">
        <v>73</v>
      </c>
      <c r="H102" s="27"/>
      <c r="I102" s="62"/>
      <c r="J102" s="17"/>
      <c r="K102" s="17"/>
      <c r="L102" s="17"/>
      <c r="M102" s="17"/>
      <c r="N102" s="17"/>
      <c r="O102" s="17"/>
      <c r="P102" s="17"/>
      <c r="Q102" s="17"/>
      <c r="R102" s="17"/>
      <c r="S102" s="17"/>
      <c r="T102" s="17"/>
      <c r="U102" s="17"/>
      <c r="V102" s="17"/>
      <c r="W102" s="27"/>
    </row>
    <row r="103" spans="2:23" ht="25.05" customHeight="1" x14ac:dyDescent="0.25">
      <c r="B103" s="27"/>
      <c r="C103" s="216" t="s">
        <v>382</v>
      </c>
      <c r="D103" s="194" t="s">
        <v>383</v>
      </c>
      <c r="E103" s="199" t="s">
        <v>65</v>
      </c>
      <c r="F103" s="27"/>
      <c r="G103" s="202" t="s">
        <v>73</v>
      </c>
      <c r="H103" s="27"/>
      <c r="I103" s="306">
        <f t="shared" ref="I103:V103" si="41">I104+I105+I106+I107+I108-I109+I110-I111</f>
        <v>0</v>
      </c>
      <c r="J103" s="84">
        <f t="shared" si="41"/>
        <v>0</v>
      </c>
      <c r="K103" s="84">
        <f t="shared" si="41"/>
        <v>0</v>
      </c>
      <c r="L103" s="84">
        <f t="shared" si="41"/>
        <v>0</v>
      </c>
      <c r="M103" s="84">
        <f t="shared" si="41"/>
        <v>0</v>
      </c>
      <c r="N103" s="84">
        <f t="shared" si="41"/>
        <v>0</v>
      </c>
      <c r="O103" s="84">
        <f t="shared" si="41"/>
        <v>0</v>
      </c>
      <c r="P103" s="84">
        <f t="shared" si="41"/>
        <v>0</v>
      </c>
      <c r="Q103" s="84">
        <f t="shared" si="41"/>
        <v>0</v>
      </c>
      <c r="R103" s="84">
        <f t="shared" si="41"/>
        <v>0</v>
      </c>
      <c r="S103" s="84">
        <f t="shared" si="41"/>
        <v>0</v>
      </c>
      <c r="T103" s="84">
        <f t="shared" si="41"/>
        <v>0</v>
      </c>
      <c r="U103" s="84">
        <f t="shared" si="41"/>
        <v>0</v>
      </c>
      <c r="V103" s="307">
        <f t="shared" si="41"/>
        <v>0</v>
      </c>
      <c r="W103" s="27"/>
    </row>
    <row r="104" spans="2:23" ht="25.05" customHeight="1" x14ac:dyDescent="0.25">
      <c r="B104" s="27"/>
      <c r="C104" s="198"/>
      <c r="D104" s="189" t="s">
        <v>384</v>
      </c>
      <c r="E104" s="199" t="s">
        <v>65</v>
      </c>
      <c r="F104" s="27"/>
      <c r="G104" s="202" t="s">
        <v>73</v>
      </c>
      <c r="H104" s="27"/>
      <c r="I104" s="62"/>
      <c r="J104" s="83">
        <f>I104</f>
        <v>0</v>
      </c>
      <c r="K104" s="83">
        <f t="shared" ref="K104:V107" si="42">J104</f>
        <v>0</v>
      </c>
      <c r="L104" s="83">
        <f t="shared" si="42"/>
        <v>0</v>
      </c>
      <c r="M104" s="83">
        <f t="shared" si="42"/>
        <v>0</v>
      </c>
      <c r="N104" s="83">
        <f t="shared" si="42"/>
        <v>0</v>
      </c>
      <c r="O104" s="83">
        <f t="shared" si="42"/>
        <v>0</v>
      </c>
      <c r="P104" s="83">
        <f t="shared" si="42"/>
        <v>0</v>
      </c>
      <c r="Q104" s="83">
        <f t="shared" si="42"/>
        <v>0</v>
      </c>
      <c r="R104" s="83">
        <f t="shared" si="42"/>
        <v>0</v>
      </c>
      <c r="S104" s="83">
        <f t="shared" si="42"/>
        <v>0</v>
      </c>
      <c r="T104" s="83">
        <f t="shared" si="42"/>
        <v>0</v>
      </c>
      <c r="U104" s="83">
        <f t="shared" si="42"/>
        <v>0</v>
      </c>
      <c r="V104" s="305">
        <f t="shared" si="42"/>
        <v>0</v>
      </c>
      <c r="W104" s="27"/>
    </row>
    <row r="105" spans="2:23" ht="25.05" customHeight="1" x14ac:dyDescent="0.25">
      <c r="B105" s="27"/>
      <c r="C105" s="198"/>
      <c r="D105" s="189" t="s">
        <v>196</v>
      </c>
      <c r="E105" s="199" t="s">
        <v>65</v>
      </c>
      <c r="F105" s="27"/>
      <c r="G105" s="202" t="s">
        <v>73</v>
      </c>
      <c r="H105" s="27"/>
      <c r="I105" s="62"/>
      <c r="J105" s="83">
        <f>I105</f>
        <v>0</v>
      </c>
      <c r="K105" s="83">
        <f t="shared" si="42"/>
        <v>0</v>
      </c>
      <c r="L105" s="83">
        <f t="shared" si="42"/>
        <v>0</v>
      </c>
      <c r="M105" s="83">
        <f t="shared" si="42"/>
        <v>0</v>
      </c>
      <c r="N105" s="83">
        <f t="shared" si="42"/>
        <v>0</v>
      </c>
      <c r="O105" s="83">
        <f t="shared" si="42"/>
        <v>0</v>
      </c>
      <c r="P105" s="83">
        <f t="shared" si="42"/>
        <v>0</v>
      </c>
      <c r="Q105" s="83">
        <f t="shared" si="42"/>
        <v>0</v>
      </c>
      <c r="R105" s="83">
        <f t="shared" si="42"/>
        <v>0</v>
      </c>
      <c r="S105" s="83">
        <f t="shared" si="42"/>
        <v>0</v>
      </c>
      <c r="T105" s="83">
        <f t="shared" si="42"/>
        <v>0</v>
      </c>
      <c r="U105" s="83">
        <f t="shared" si="42"/>
        <v>0</v>
      </c>
      <c r="V105" s="305">
        <f t="shared" si="42"/>
        <v>0</v>
      </c>
      <c r="W105" s="27"/>
    </row>
    <row r="106" spans="2:23" ht="25.05" customHeight="1" x14ac:dyDescent="0.25">
      <c r="B106" s="27"/>
      <c r="C106" s="198"/>
      <c r="D106" s="189" t="s">
        <v>9</v>
      </c>
      <c r="E106" s="199" t="s">
        <v>65</v>
      </c>
      <c r="F106" s="27"/>
      <c r="G106" s="202" t="s">
        <v>73</v>
      </c>
      <c r="H106" s="27"/>
      <c r="I106" s="62"/>
      <c r="J106" s="83">
        <f>I106</f>
        <v>0</v>
      </c>
      <c r="K106" s="83">
        <f t="shared" si="42"/>
        <v>0</v>
      </c>
      <c r="L106" s="83">
        <f t="shared" si="42"/>
        <v>0</v>
      </c>
      <c r="M106" s="83">
        <f t="shared" si="42"/>
        <v>0</v>
      </c>
      <c r="N106" s="83">
        <f t="shared" si="42"/>
        <v>0</v>
      </c>
      <c r="O106" s="83">
        <f t="shared" si="42"/>
        <v>0</v>
      </c>
      <c r="P106" s="83">
        <f t="shared" si="42"/>
        <v>0</v>
      </c>
      <c r="Q106" s="83">
        <f t="shared" si="42"/>
        <v>0</v>
      </c>
      <c r="R106" s="83">
        <f t="shared" si="42"/>
        <v>0</v>
      </c>
      <c r="S106" s="83">
        <f t="shared" si="42"/>
        <v>0</v>
      </c>
      <c r="T106" s="83">
        <f t="shared" si="42"/>
        <v>0</v>
      </c>
      <c r="U106" s="83">
        <f t="shared" si="42"/>
        <v>0</v>
      </c>
      <c r="V106" s="305">
        <f t="shared" si="42"/>
        <v>0</v>
      </c>
      <c r="W106" s="27"/>
    </row>
    <row r="107" spans="2:23" ht="31.2" customHeight="1" x14ac:dyDescent="0.25">
      <c r="B107" s="27"/>
      <c r="C107" s="198"/>
      <c r="D107" s="189" t="s">
        <v>385</v>
      </c>
      <c r="E107" s="199" t="s">
        <v>65</v>
      </c>
      <c r="F107" s="27"/>
      <c r="G107" s="202" t="s">
        <v>73</v>
      </c>
      <c r="H107" s="27"/>
      <c r="I107" s="62"/>
      <c r="J107" s="83">
        <f>I107</f>
        <v>0</v>
      </c>
      <c r="K107" s="83">
        <f t="shared" si="42"/>
        <v>0</v>
      </c>
      <c r="L107" s="83">
        <f t="shared" si="42"/>
        <v>0</v>
      </c>
      <c r="M107" s="83">
        <f t="shared" si="42"/>
        <v>0</v>
      </c>
      <c r="N107" s="83">
        <f t="shared" si="42"/>
        <v>0</v>
      </c>
      <c r="O107" s="83">
        <f t="shared" si="42"/>
        <v>0</v>
      </c>
      <c r="P107" s="83">
        <f t="shared" si="42"/>
        <v>0</v>
      </c>
      <c r="Q107" s="83">
        <f t="shared" si="42"/>
        <v>0</v>
      </c>
      <c r="R107" s="83">
        <f t="shared" si="42"/>
        <v>0</v>
      </c>
      <c r="S107" s="83">
        <f t="shared" si="42"/>
        <v>0</v>
      </c>
      <c r="T107" s="83">
        <f t="shared" si="42"/>
        <v>0</v>
      </c>
      <c r="U107" s="83">
        <f t="shared" si="42"/>
        <v>0</v>
      </c>
      <c r="V107" s="305">
        <f t="shared" si="42"/>
        <v>0</v>
      </c>
      <c r="W107" s="27"/>
    </row>
    <row r="108" spans="2:23" ht="25.05" customHeight="1" x14ac:dyDescent="0.25">
      <c r="B108" s="27"/>
      <c r="C108" s="198"/>
      <c r="D108" s="189" t="s">
        <v>386</v>
      </c>
      <c r="E108" s="199" t="s">
        <v>65</v>
      </c>
      <c r="F108" s="27"/>
      <c r="G108" s="202" t="s">
        <v>73</v>
      </c>
      <c r="H108" s="27"/>
      <c r="I108" s="62"/>
      <c r="J108" s="83">
        <f>IF(I108&gt;0,IF(I110&gt;0,I108+I110,I108-I111),0)</f>
        <v>0</v>
      </c>
      <c r="K108" s="83">
        <f t="shared" ref="K108:V108" si="43">IF(J108&gt;0,IF(J110&gt;0,J108+J110,J108-J111),0)</f>
        <v>0</v>
      </c>
      <c r="L108" s="83">
        <f t="shared" si="43"/>
        <v>0</v>
      </c>
      <c r="M108" s="83">
        <f t="shared" si="43"/>
        <v>0</v>
      </c>
      <c r="N108" s="83">
        <f t="shared" si="43"/>
        <v>0</v>
      </c>
      <c r="O108" s="83">
        <f t="shared" si="43"/>
        <v>0</v>
      </c>
      <c r="P108" s="83">
        <f t="shared" si="43"/>
        <v>0</v>
      </c>
      <c r="Q108" s="83">
        <f t="shared" si="43"/>
        <v>0</v>
      </c>
      <c r="R108" s="83">
        <f t="shared" si="43"/>
        <v>0</v>
      </c>
      <c r="S108" s="83">
        <f t="shared" si="43"/>
        <v>0</v>
      </c>
      <c r="T108" s="83">
        <f t="shared" si="43"/>
        <v>0</v>
      </c>
      <c r="U108" s="83">
        <f t="shared" si="43"/>
        <v>0</v>
      </c>
      <c r="V108" s="305">
        <f t="shared" si="43"/>
        <v>0</v>
      </c>
      <c r="W108" s="27"/>
    </row>
    <row r="109" spans="2:23" ht="25.05" customHeight="1" x14ac:dyDescent="0.25">
      <c r="B109" s="27"/>
      <c r="C109" s="198"/>
      <c r="D109" s="189" t="s">
        <v>387</v>
      </c>
      <c r="E109" s="199" t="s">
        <v>311</v>
      </c>
      <c r="F109" s="27"/>
      <c r="G109" s="202" t="s">
        <v>73</v>
      </c>
      <c r="H109" s="27"/>
      <c r="I109" s="62"/>
      <c r="J109" s="83">
        <f>IF(I109&gt;0,IF(I110&gt;0,I109-I110,I109+I111),0)</f>
        <v>0</v>
      </c>
      <c r="K109" s="83">
        <f t="shared" ref="K109:V109" si="44">IF(J109&gt;0,IF(J110&gt;0,J109-J110,J109+J111),0)</f>
        <v>0</v>
      </c>
      <c r="L109" s="83">
        <f t="shared" si="44"/>
        <v>0</v>
      </c>
      <c r="M109" s="83">
        <f t="shared" si="44"/>
        <v>0</v>
      </c>
      <c r="N109" s="83">
        <f t="shared" si="44"/>
        <v>0</v>
      </c>
      <c r="O109" s="83">
        <f t="shared" si="44"/>
        <v>0</v>
      </c>
      <c r="P109" s="83">
        <f t="shared" si="44"/>
        <v>0</v>
      </c>
      <c r="Q109" s="83">
        <f t="shared" si="44"/>
        <v>0</v>
      </c>
      <c r="R109" s="83">
        <f t="shared" si="44"/>
        <v>0</v>
      </c>
      <c r="S109" s="83">
        <f t="shared" si="44"/>
        <v>0</v>
      </c>
      <c r="T109" s="83">
        <f t="shared" si="44"/>
        <v>0</v>
      </c>
      <c r="U109" s="83">
        <f t="shared" si="44"/>
        <v>0</v>
      </c>
      <c r="V109" s="305">
        <f t="shared" si="44"/>
        <v>0</v>
      </c>
      <c r="W109" s="27"/>
    </row>
    <row r="110" spans="2:23" ht="25.05" customHeight="1" x14ac:dyDescent="0.25">
      <c r="B110" s="27"/>
      <c r="C110" s="198"/>
      <c r="D110" s="189" t="s">
        <v>388</v>
      </c>
      <c r="E110" s="199" t="s">
        <v>65</v>
      </c>
      <c r="F110" s="27"/>
      <c r="G110" s="202" t="s">
        <v>73</v>
      </c>
      <c r="H110" s="27"/>
      <c r="I110" s="304">
        <f t="shared" ref="I110:V110" si="45">I69</f>
        <v>0</v>
      </c>
      <c r="J110" s="83">
        <f t="shared" si="45"/>
        <v>0</v>
      </c>
      <c r="K110" s="83">
        <f t="shared" si="45"/>
        <v>0</v>
      </c>
      <c r="L110" s="83">
        <f t="shared" si="45"/>
        <v>0</v>
      </c>
      <c r="M110" s="83">
        <f t="shared" si="45"/>
        <v>0</v>
      </c>
      <c r="N110" s="83">
        <f t="shared" si="45"/>
        <v>0</v>
      </c>
      <c r="O110" s="83">
        <f t="shared" si="45"/>
        <v>0</v>
      </c>
      <c r="P110" s="83">
        <f t="shared" si="45"/>
        <v>0</v>
      </c>
      <c r="Q110" s="83">
        <f t="shared" si="45"/>
        <v>0</v>
      </c>
      <c r="R110" s="83">
        <f t="shared" si="45"/>
        <v>0</v>
      </c>
      <c r="S110" s="83">
        <f t="shared" si="45"/>
        <v>0</v>
      </c>
      <c r="T110" s="83">
        <f t="shared" si="45"/>
        <v>0</v>
      </c>
      <c r="U110" s="83">
        <f t="shared" si="45"/>
        <v>0</v>
      </c>
      <c r="V110" s="305">
        <f t="shared" si="45"/>
        <v>0</v>
      </c>
      <c r="W110" s="27"/>
    </row>
    <row r="111" spans="2:23" ht="25.05" customHeight="1" x14ac:dyDescent="0.25">
      <c r="B111" s="27"/>
      <c r="C111" s="198"/>
      <c r="D111" s="189" t="s">
        <v>389</v>
      </c>
      <c r="E111" s="199" t="s">
        <v>311</v>
      </c>
      <c r="F111" s="27"/>
      <c r="G111" s="202" t="s">
        <v>73</v>
      </c>
      <c r="H111" s="27"/>
      <c r="I111" s="304">
        <f t="shared" ref="I111:V111" si="46">I70</f>
        <v>0</v>
      </c>
      <c r="J111" s="83">
        <f t="shared" si="46"/>
        <v>0</v>
      </c>
      <c r="K111" s="83">
        <f t="shared" si="46"/>
        <v>0</v>
      </c>
      <c r="L111" s="83">
        <f t="shared" si="46"/>
        <v>0</v>
      </c>
      <c r="M111" s="83">
        <f t="shared" si="46"/>
        <v>0</v>
      </c>
      <c r="N111" s="83">
        <f t="shared" si="46"/>
        <v>0</v>
      </c>
      <c r="O111" s="83">
        <f t="shared" si="46"/>
        <v>0</v>
      </c>
      <c r="P111" s="83">
        <f t="shared" si="46"/>
        <v>0</v>
      </c>
      <c r="Q111" s="83">
        <f t="shared" si="46"/>
        <v>0</v>
      </c>
      <c r="R111" s="83">
        <f t="shared" si="46"/>
        <v>0</v>
      </c>
      <c r="S111" s="83">
        <f t="shared" si="46"/>
        <v>0</v>
      </c>
      <c r="T111" s="83">
        <f t="shared" si="46"/>
        <v>0</v>
      </c>
      <c r="U111" s="83">
        <f t="shared" si="46"/>
        <v>0</v>
      </c>
      <c r="V111" s="305">
        <f t="shared" si="46"/>
        <v>0</v>
      </c>
      <c r="W111" s="27"/>
    </row>
    <row r="112" spans="2:23" ht="25.05" customHeight="1" thickBot="1" x14ac:dyDescent="0.3">
      <c r="B112" s="27"/>
      <c r="C112" s="200"/>
      <c r="D112" s="474" t="s">
        <v>390</v>
      </c>
      <c r="E112" s="475"/>
      <c r="F112" s="27"/>
      <c r="G112" s="65" t="s">
        <v>73</v>
      </c>
      <c r="H112" s="27"/>
      <c r="I112" s="312">
        <f t="shared" ref="I112:V112" si="47">I92+I96+I97+I98+I103</f>
        <v>0</v>
      </c>
      <c r="J112" s="310">
        <f t="shared" si="47"/>
        <v>0</v>
      </c>
      <c r="K112" s="310">
        <f t="shared" si="47"/>
        <v>0</v>
      </c>
      <c r="L112" s="310">
        <f t="shared" si="47"/>
        <v>0</v>
      </c>
      <c r="M112" s="310">
        <f t="shared" si="47"/>
        <v>0</v>
      </c>
      <c r="N112" s="310">
        <f t="shared" si="47"/>
        <v>0</v>
      </c>
      <c r="O112" s="310">
        <f t="shared" si="47"/>
        <v>0</v>
      </c>
      <c r="P112" s="310">
        <f t="shared" si="47"/>
        <v>0</v>
      </c>
      <c r="Q112" s="310">
        <f t="shared" si="47"/>
        <v>0</v>
      </c>
      <c r="R112" s="310">
        <f t="shared" si="47"/>
        <v>0</v>
      </c>
      <c r="S112" s="310">
        <f t="shared" si="47"/>
        <v>0</v>
      </c>
      <c r="T112" s="310">
        <f t="shared" si="47"/>
        <v>0</v>
      </c>
      <c r="U112" s="310">
        <f t="shared" si="47"/>
        <v>0</v>
      </c>
      <c r="V112" s="311">
        <f t="shared" si="47"/>
        <v>0</v>
      </c>
      <c r="W112" s="27"/>
    </row>
    <row r="113" spans="2:23" ht="12.6" customHeight="1" thickBot="1" x14ac:dyDescent="0.3">
      <c r="B113" s="27"/>
      <c r="C113" s="27"/>
      <c r="D113" s="27"/>
      <c r="E113" s="27"/>
      <c r="F113" s="27"/>
      <c r="G113" s="27"/>
      <c r="H113" s="27"/>
      <c r="I113" s="232"/>
      <c r="J113" s="232"/>
      <c r="K113" s="232"/>
      <c r="L113" s="232"/>
      <c r="M113" s="232"/>
      <c r="N113" s="232"/>
      <c r="O113" s="232"/>
      <c r="P113" s="232"/>
      <c r="Q113" s="232"/>
      <c r="R113" s="232"/>
      <c r="S113" s="232"/>
      <c r="T113" s="232"/>
      <c r="U113" s="232"/>
      <c r="V113" s="232"/>
      <c r="W113" s="27"/>
    </row>
    <row r="114" spans="2:23" ht="25.05" customHeight="1" thickBot="1" x14ac:dyDescent="0.3">
      <c r="B114" s="27"/>
      <c r="C114" s="490" t="s">
        <v>391</v>
      </c>
      <c r="D114" s="491"/>
      <c r="E114" s="492"/>
      <c r="F114" s="27"/>
      <c r="G114" s="27"/>
      <c r="H114" s="27"/>
      <c r="I114" s="313" t="str">
        <f t="shared" ref="I114:V114" si="48">IF(I91=I112,"OK","ERROR")</f>
        <v>OK</v>
      </c>
      <c r="J114" s="314" t="str">
        <f t="shared" si="48"/>
        <v>OK</v>
      </c>
      <c r="K114" s="314" t="str">
        <f t="shared" si="48"/>
        <v>OK</v>
      </c>
      <c r="L114" s="314" t="str">
        <f t="shared" si="48"/>
        <v>OK</v>
      </c>
      <c r="M114" s="314" t="str">
        <f t="shared" si="48"/>
        <v>OK</v>
      </c>
      <c r="N114" s="314" t="str">
        <f t="shared" si="48"/>
        <v>OK</v>
      </c>
      <c r="O114" s="314" t="str">
        <f t="shared" si="48"/>
        <v>OK</v>
      </c>
      <c r="P114" s="314" t="str">
        <f t="shared" si="48"/>
        <v>OK</v>
      </c>
      <c r="Q114" s="314" t="str">
        <f t="shared" si="48"/>
        <v>OK</v>
      </c>
      <c r="R114" s="314" t="str">
        <f t="shared" si="48"/>
        <v>OK</v>
      </c>
      <c r="S114" s="314" t="str">
        <f t="shared" si="48"/>
        <v>OK</v>
      </c>
      <c r="T114" s="314" t="str">
        <f t="shared" si="48"/>
        <v>OK</v>
      </c>
      <c r="U114" s="314" t="str">
        <f t="shared" si="48"/>
        <v>OK</v>
      </c>
      <c r="V114" s="315" t="str">
        <f t="shared" si="48"/>
        <v>OK</v>
      </c>
      <c r="W114" s="27"/>
    </row>
    <row r="115" spans="2:23" ht="27" customHeight="1" x14ac:dyDescent="0.25">
      <c r="B115" s="27"/>
      <c r="C115" s="27"/>
      <c r="D115" s="27"/>
      <c r="E115" s="27"/>
      <c r="F115" s="27"/>
      <c r="G115" s="27"/>
      <c r="H115" s="27"/>
      <c r="I115" s="27"/>
      <c r="J115" s="27"/>
      <c r="K115" s="27"/>
      <c r="L115" s="27"/>
      <c r="M115" s="27"/>
      <c r="N115" s="27"/>
      <c r="O115" s="27"/>
      <c r="P115" s="27"/>
      <c r="Q115" s="27"/>
      <c r="R115" s="27"/>
      <c r="S115" s="27"/>
      <c r="T115" s="27"/>
      <c r="U115" s="27"/>
      <c r="V115" s="27"/>
      <c r="W115" s="27"/>
    </row>
    <row r="116" spans="2:23" x14ac:dyDescent="0.25">
      <c r="G116" s="8"/>
    </row>
    <row r="117" spans="2:23" ht="14.4" thickBot="1" x14ac:dyDescent="0.3">
      <c r="B117" s="27"/>
      <c r="C117" s="27"/>
      <c r="D117" s="27"/>
      <c r="E117" s="27"/>
      <c r="F117" s="27"/>
      <c r="G117" s="27"/>
      <c r="H117" s="27"/>
      <c r="I117" s="27"/>
      <c r="J117" s="27"/>
      <c r="K117" s="27"/>
      <c r="L117" s="27"/>
      <c r="M117" s="27"/>
      <c r="N117" s="27"/>
      <c r="O117" s="27"/>
      <c r="P117" s="27"/>
      <c r="Q117" s="27"/>
      <c r="R117" s="27"/>
      <c r="S117" s="27"/>
      <c r="T117" s="27"/>
      <c r="U117" s="27"/>
      <c r="V117" s="27"/>
      <c r="W117" s="27"/>
    </row>
    <row r="118" spans="2:23" ht="26.4" customHeight="1" thickBot="1" x14ac:dyDescent="0.3">
      <c r="B118" s="27"/>
      <c r="C118" s="480" t="s">
        <v>392</v>
      </c>
      <c r="D118" s="481"/>
      <c r="E118" s="481"/>
      <c r="F118" s="481"/>
      <c r="G118" s="482"/>
      <c r="H118" s="27"/>
      <c r="I118" s="27"/>
      <c r="J118" s="27"/>
      <c r="K118" s="27"/>
      <c r="L118" s="27"/>
      <c r="M118" s="27"/>
      <c r="N118" s="27"/>
      <c r="O118" s="27"/>
      <c r="P118" s="27"/>
      <c r="Q118" s="27"/>
      <c r="R118" s="27"/>
      <c r="S118" s="27"/>
      <c r="T118" s="27"/>
      <c r="U118" s="27"/>
      <c r="V118" s="27"/>
      <c r="W118" s="27"/>
    </row>
    <row r="119" spans="2:23" x14ac:dyDescent="0.25">
      <c r="B119" s="27"/>
      <c r="C119" s="27"/>
      <c r="D119" s="27"/>
      <c r="E119" s="27"/>
      <c r="F119" s="27"/>
      <c r="G119" s="27"/>
      <c r="H119" s="27"/>
      <c r="I119" s="27"/>
      <c r="J119" s="27"/>
      <c r="K119" s="27"/>
      <c r="L119" s="27"/>
      <c r="M119" s="27"/>
      <c r="N119" s="27"/>
      <c r="O119" s="27"/>
      <c r="P119" s="27"/>
      <c r="Q119" s="27"/>
      <c r="R119" s="27"/>
      <c r="S119" s="27"/>
      <c r="T119" s="27"/>
      <c r="U119" s="27"/>
      <c r="V119" s="27"/>
      <c r="W119" s="27"/>
    </row>
    <row r="120" spans="2:23" x14ac:dyDescent="0.25">
      <c r="E120" s="8"/>
      <c r="G120" s="8"/>
    </row>
    <row r="121" spans="2:23" ht="23.4" customHeight="1" thickBot="1" x14ac:dyDescent="0.3">
      <c r="B121" s="27"/>
      <c r="C121" s="27"/>
      <c r="D121" s="27"/>
      <c r="E121" s="27"/>
      <c r="F121" s="27"/>
      <c r="G121" s="27"/>
      <c r="H121" s="27"/>
      <c r="I121" s="27"/>
      <c r="J121" s="27"/>
      <c r="K121" s="27"/>
      <c r="L121" s="27"/>
      <c r="M121" s="27"/>
      <c r="N121" s="27"/>
      <c r="O121" s="27"/>
      <c r="P121" s="27"/>
      <c r="Q121" s="27"/>
      <c r="R121" s="27"/>
      <c r="S121" s="27"/>
      <c r="T121" s="27"/>
      <c r="U121" s="27"/>
      <c r="V121" s="27"/>
      <c r="W121" s="27"/>
    </row>
    <row r="122" spans="2:23" ht="31.2" customHeight="1" outlineLevel="1" thickBot="1" x14ac:dyDescent="0.3">
      <c r="B122" s="27"/>
      <c r="C122" s="493" t="s">
        <v>393</v>
      </c>
      <c r="D122" s="494"/>
      <c r="E122" s="495"/>
      <c r="F122" s="27"/>
      <c r="G122" s="27"/>
      <c r="H122" s="27"/>
      <c r="I122" s="27"/>
      <c r="J122" s="27"/>
      <c r="K122" s="27"/>
      <c r="L122" s="27"/>
      <c r="M122" s="27"/>
      <c r="N122" s="27"/>
      <c r="O122" s="27"/>
      <c r="P122" s="27"/>
      <c r="Q122" s="27"/>
      <c r="R122" s="27"/>
      <c r="S122" s="27"/>
      <c r="T122" s="27"/>
      <c r="U122" s="27"/>
      <c r="V122" s="27"/>
      <c r="W122" s="27"/>
    </row>
    <row r="123" spans="2:23" ht="14.4" outlineLevel="1" thickBot="1" x14ac:dyDescent="0.3">
      <c r="B123" s="27"/>
      <c r="C123" s="27"/>
      <c r="D123" s="27"/>
      <c r="E123" s="27"/>
      <c r="F123" s="27"/>
      <c r="G123" s="27"/>
      <c r="H123" s="27"/>
      <c r="I123" s="27"/>
      <c r="J123" s="27"/>
      <c r="K123" s="27"/>
      <c r="L123" s="27"/>
      <c r="M123" s="27"/>
      <c r="N123" s="27"/>
      <c r="O123" s="27"/>
      <c r="P123" s="27"/>
      <c r="Q123" s="27"/>
      <c r="R123" s="27"/>
      <c r="S123" s="27"/>
      <c r="T123" s="27"/>
      <c r="U123" s="27"/>
      <c r="V123" s="27"/>
      <c r="W123" s="27"/>
    </row>
    <row r="124" spans="2:23" ht="25.05" customHeight="1" outlineLevel="1" x14ac:dyDescent="0.25">
      <c r="B124" s="27"/>
      <c r="C124" s="223">
        <v>1</v>
      </c>
      <c r="D124" s="488" t="s">
        <v>66</v>
      </c>
      <c r="E124" s="489"/>
      <c r="F124" s="27"/>
      <c r="G124" s="201" t="s">
        <v>73</v>
      </c>
      <c r="H124" s="27"/>
      <c r="I124" s="27"/>
      <c r="J124" s="316">
        <f>J110+J66</f>
        <v>0</v>
      </c>
      <c r="K124" s="317">
        <f>K110+K66</f>
        <v>0</v>
      </c>
      <c r="L124" s="317">
        <f t="shared" ref="L124:V124" si="49">L110+L66</f>
        <v>0</v>
      </c>
      <c r="M124" s="317">
        <f t="shared" si="49"/>
        <v>0</v>
      </c>
      <c r="N124" s="317">
        <f t="shared" si="49"/>
        <v>0</v>
      </c>
      <c r="O124" s="317">
        <f t="shared" si="49"/>
        <v>0</v>
      </c>
      <c r="P124" s="317">
        <f t="shared" si="49"/>
        <v>0</v>
      </c>
      <c r="Q124" s="317">
        <f t="shared" si="49"/>
        <v>0</v>
      </c>
      <c r="R124" s="317">
        <f t="shared" si="49"/>
        <v>0</v>
      </c>
      <c r="S124" s="317">
        <f>S110+S66</f>
        <v>0</v>
      </c>
      <c r="T124" s="317">
        <f t="shared" si="49"/>
        <v>0</v>
      </c>
      <c r="U124" s="317">
        <f t="shared" si="49"/>
        <v>0</v>
      </c>
      <c r="V124" s="318">
        <f t="shared" si="49"/>
        <v>0</v>
      </c>
      <c r="W124" s="27"/>
    </row>
    <row r="125" spans="2:23" ht="31.8" customHeight="1" outlineLevel="1" x14ac:dyDescent="0.25">
      <c r="B125" s="27"/>
      <c r="C125" s="224">
        <f>C124+1</f>
        <v>2</v>
      </c>
      <c r="D125" s="496" t="s">
        <v>394</v>
      </c>
      <c r="E125" s="497"/>
      <c r="F125" s="27"/>
      <c r="G125" s="202" t="s">
        <v>73</v>
      </c>
      <c r="H125" s="27"/>
      <c r="I125" s="27"/>
      <c r="J125" s="319">
        <f t="shared" ref="J125:V125" si="50">J38+J42+J54</f>
        <v>0</v>
      </c>
      <c r="K125" s="320">
        <f t="shared" si="50"/>
        <v>0</v>
      </c>
      <c r="L125" s="320">
        <f t="shared" si="50"/>
        <v>0</v>
      </c>
      <c r="M125" s="320">
        <f t="shared" si="50"/>
        <v>0</v>
      </c>
      <c r="N125" s="320">
        <f t="shared" si="50"/>
        <v>0</v>
      </c>
      <c r="O125" s="320">
        <f t="shared" si="50"/>
        <v>0</v>
      </c>
      <c r="P125" s="320">
        <f t="shared" si="50"/>
        <v>0</v>
      </c>
      <c r="Q125" s="320">
        <f t="shared" si="50"/>
        <v>0</v>
      </c>
      <c r="R125" s="320">
        <f t="shared" si="50"/>
        <v>0</v>
      </c>
      <c r="S125" s="320">
        <f t="shared" si="50"/>
        <v>0</v>
      </c>
      <c r="T125" s="320">
        <f t="shared" si="50"/>
        <v>0</v>
      </c>
      <c r="U125" s="320">
        <f t="shared" si="50"/>
        <v>0</v>
      </c>
      <c r="V125" s="321">
        <f t="shared" si="50"/>
        <v>0</v>
      </c>
      <c r="W125" s="27"/>
    </row>
    <row r="126" spans="2:23" ht="25.05" customHeight="1" outlineLevel="1" x14ac:dyDescent="0.25">
      <c r="B126" s="27"/>
      <c r="C126" s="224">
        <f t="shared" ref="C126:C130" si="51">C125+1</f>
        <v>3</v>
      </c>
      <c r="D126" s="496" t="s">
        <v>395</v>
      </c>
      <c r="E126" s="497"/>
      <c r="F126" s="27"/>
      <c r="G126" s="202" t="s">
        <v>73</v>
      </c>
      <c r="H126" s="27"/>
      <c r="I126" s="27"/>
      <c r="J126" s="319">
        <f t="shared" ref="J126:V126" si="52">J26+J28</f>
        <v>0</v>
      </c>
      <c r="K126" s="320">
        <f t="shared" si="52"/>
        <v>0</v>
      </c>
      <c r="L126" s="320">
        <f t="shared" si="52"/>
        <v>0</v>
      </c>
      <c r="M126" s="320">
        <f t="shared" si="52"/>
        <v>0</v>
      </c>
      <c r="N126" s="320">
        <f t="shared" si="52"/>
        <v>0</v>
      </c>
      <c r="O126" s="320">
        <f t="shared" si="52"/>
        <v>0</v>
      </c>
      <c r="P126" s="320">
        <f t="shared" si="52"/>
        <v>0</v>
      </c>
      <c r="Q126" s="320">
        <f t="shared" si="52"/>
        <v>0</v>
      </c>
      <c r="R126" s="320">
        <f t="shared" si="52"/>
        <v>0</v>
      </c>
      <c r="S126" s="320">
        <f t="shared" si="52"/>
        <v>0</v>
      </c>
      <c r="T126" s="320">
        <f t="shared" si="52"/>
        <v>0</v>
      </c>
      <c r="U126" s="320">
        <f t="shared" si="52"/>
        <v>0</v>
      </c>
      <c r="V126" s="321">
        <f t="shared" si="52"/>
        <v>0</v>
      </c>
      <c r="W126" s="27"/>
    </row>
    <row r="127" spans="2:23" ht="25.05" customHeight="1" outlineLevel="1" x14ac:dyDescent="0.25">
      <c r="B127" s="27"/>
      <c r="C127" s="224">
        <f t="shared" si="51"/>
        <v>4</v>
      </c>
      <c r="D127" s="496" t="s">
        <v>396</v>
      </c>
      <c r="E127" s="497"/>
      <c r="F127" s="27"/>
      <c r="G127" s="202" t="s">
        <v>73</v>
      </c>
      <c r="H127" s="27"/>
      <c r="I127" s="27"/>
      <c r="J127" s="319">
        <f t="shared" ref="J127:V127" si="53">-(J85+J86-J94-(I85+I86-I94))</f>
        <v>0</v>
      </c>
      <c r="K127" s="320">
        <f t="shared" si="53"/>
        <v>0</v>
      </c>
      <c r="L127" s="320">
        <f t="shared" si="53"/>
        <v>0</v>
      </c>
      <c r="M127" s="320">
        <f t="shared" si="53"/>
        <v>0</v>
      </c>
      <c r="N127" s="320">
        <f t="shared" si="53"/>
        <v>0</v>
      </c>
      <c r="O127" s="320">
        <f t="shared" si="53"/>
        <v>0</v>
      </c>
      <c r="P127" s="320">
        <f t="shared" si="53"/>
        <v>0</v>
      </c>
      <c r="Q127" s="320">
        <f t="shared" si="53"/>
        <v>0</v>
      </c>
      <c r="R127" s="320">
        <f t="shared" si="53"/>
        <v>0</v>
      </c>
      <c r="S127" s="320">
        <f t="shared" si="53"/>
        <v>0</v>
      </c>
      <c r="T127" s="320">
        <f t="shared" si="53"/>
        <v>0</v>
      </c>
      <c r="U127" s="320">
        <f t="shared" si="53"/>
        <v>0</v>
      </c>
      <c r="V127" s="321">
        <f t="shared" si="53"/>
        <v>0</v>
      </c>
      <c r="W127" s="27"/>
    </row>
    <row r="128" spans="2:23" ht="25.05" customHeight="1" outlineLevel="1" x14ac:dyDescent="0.25">
      <c r="B128" s="27"/>
      <c r="C128" s="224">
        <f t="shared" si="51"/>
        <v>5</v>
      </c>
      <c r="D128" s="496" t="s">
        <v>266</v>
      </c>
      <c r="E128" s="497"/>
      <c r="F128" s="27"/>
      <c r="G128" s="202" t="s">
        <v>73</v>
      </c>
      <c r="H128" s="27"/>
      <c r="I128" s="27"/>
      <c r="J128" s="62"/>
      <c r="K128" s="17"/>
      <c r="L128" s="17"/>
      <c r="M128" s="17"/>
      <c r="N128" s="17"/>
      <c r="O128" s="17"/>
      <c r="P128" s="17"/>
      <c r="Q128" s="17"/>
      <c r="R128" s="17"/>
      <c r="S128" s="17"/>
      <c r="T128" s="17"/>
      <c r="U128" s="17"/>
      <c r="V128" s="61"/>
      <c r="W128" s="27"/>
    </row>
    <row r="129" spans="2:23" ht="25.05" customHeight="1" outlineLevel="1" x14ac:dyDescent="0.25">
      <c r="B129" s="27"/>
      <c r="C129" s="224">
        <f t="shared" si="51"/>
        <v>6</v>
      </c>
      <c r="D129" s="496" t="s">
        <v>265</v>
      </c>
      <c r="E129" s="497"/>
      <c r="F129" s="27"/>
      <c r="G129" s="202" t="s">
        <v>73</v>
      </c>
      <c r="H129" s="27"/>
      <c r="I129" s="27"/>
      <c r="J129" s="62"/>
      <c r="K129" s="17"/>
      <c r="L129" s="17"/>
      <c r="M129" s="17"/>
      <c r="N129" s="17"/>
      <c r="O129" s="17"/>
      <c r="P129" s="17"/>
      <c r="Q129" s="17"/>
      <c r="R129" s="17"/>
      <c r="S129" s="17"/>
      <c r="T129" s="17"/>
      <c r="U129" s="17"/>
      <c r="V129" s="61"/>
      <c r="W129" s="27"/>
    </row>
    <row r="130" spans="2:23" ht="25.05" customHeight="1" outlineLevel="1" thickBot="1" x14ac:dyDescent="0.3">
      <c r="B130" s="27"/>
      <c r="C130" s="226">
        <f t="shared" si="51"/>
        <v>7</v>
      </c>
      <c r="D130" s="498" t="s">
        <v>397</v>
      </c>
      <c r="E130" s="499"/>
      <c r="F130" s="27"/>
      <c r="G130" s="203" t="s">
        <v>73</v>
      </c>
      <c r="H130" s="27"/>
      <c r="I130" s="27"/>
      <c r="J130" s="322">
        <f>J124+J125+J127-J128+J129-J126</f>
        <v>0</v>
      </c>
      <c r="K130" s="323">
        <f t="shared" ref="K130:V130" si="54">K124+K125+K127-K128+K129-K126</f>
        <v>0</v>
      </c>
      <c r="L130" s="323">
        <f t="shared" si="54"/>
        <v>0</v>
      </c>
      <c r="M130" s="323">
        <f t="shared" si="54"/>
        <v>0</v>
      </c>
      <c r="N130" s="323">
        <f t="shared" si="54"/>
        <v>0</v>
      </c>
      <c r="O130" s="323">
        <f t="shared" si="54"/>
        <v>0</v>
      </c>
      <c r="P130" s="323">
        <f t="shared" si="54"/>
        <v>0</v>
      </c>
      <c r="Q130" s="323">
        <f t="shared" si="54"/>
        <v>0</v>
      </c>
      <c r="R130" s="323">
        <f t="shared" si="54"/>
        <v>0</v>
      </c>
      <c r="S130" s="323">
        <f t="shared" si="54"/>
        <v>0</v>
      </c>
      <c r="T130" s="323">
        <f t="shared" si="54"/>
        <v>0</v>
      </c>
      <c r="U130" s="323">
        <f t="shared" si="54"/>
        <v>0</v>
      </c>
      <c r="V130" s="324">
        <f t="shared" si="54"/>
        <v>0</v>
      </c>
      <c r="W130" s="27"/>
    </row>
    <row r="131" spans="2:23" ht="25.05" customHeight="1" outlineLevel="1" thickBot="1" x14ac:dyDescent="0.3">
      <c r="B131" s="27"/>
      <c r="C131" s="27"/>
      <c r="D131" s="27"/>
      <c r="E131" s="27"/>
      <c r="F131" s="27"/>
      <c r="G131" s="27"/>
      <c r="H131" s="27"/>
      <c r="I131" s="27"/>
      <c r="J131" s="227"/>
      <c r="K131" s="227"/>
      <c r="L131" s="227"/>
      <c r="M131" s="227"/>
      <c r="N131" s="227"/>
      <c r="O131" s="227"/>
      <c r="P131" s="227"/>
      <c r="Q131" s="227"/>
      <c r="R131" s="227"/>
      <c r="S131" s="227"/>
      <c r="T131" s="227"/>
      <c r="U131" s="227"/>
      <c r="V131" s="227"/>
      <c r="W131" s="27"/>
    </row>
    <row r="132" spans="2:23" ht="28.8" customHeight="1" outlineLevel="1" thickBot="1" x14ac:dyDescent="0.3">
      <c r="B132" s="27"/>
      <c r="C132" s="493" t="s">
        <v>398</v>
      </c>
      <c r="D132" s="494"/>
      <c r="E132" s="495"/>
      <c r="F132" s="27"/>
      <c r="G132" s="27"/>
      <c r="H132" s="27"/>
      <c r="I132" s="27"/>
      <c r="J132" s="227"/>
      <c r="K132" s="227"/>
      <c r="L132" s="227"/>
      <c r="M132" s="227"/>
      <c r="N132" s="227"/>
      <c r="O132" s="227"/>
      <c r="P132" s="227"/>
      <c r="Q132" s="227"/>
      <c r="R132" s="227"/>
      <c r="S132" s="227"/>
      <c r="T132" s="227"/>
      <c r="U132" s="227"/>
      <c r="V132" s="227"/>
      <c r="W132" s="27"/>
    </row>
    <row r="133" spans="2:23" ht="12.6" customHeight="1" outlineLevel="1" thickBot="1" x14ac:dyDescent="0.3">
      <c r="B133" s="27"/>
      <c r="C133" s="27"/>
      <c r="D133" s="27"/>
      <c r="E133" s="27"/>
      <c r="F133" s="27"/>
      <c r="G133" s="27"/>
      <c r="H133" s="27"/>
      <c r="I133" s="27"/>
      <c r="J133" s="227"/>
      <c r="K133" s="227"/>
      <c r="L133" s="227"/>
      <c r="M133" s="227"/>
      <c r="N133" s="227"/>
      <c r="O133" s="227"/>
      <c r="P133" s="227"/>
      <c r="Q133" s="227"/>
      <c r="R133" s="227"/>
      <c r="S133" s="227"/>
      <c r="T133" s="227"/>
      <c r="U133" s="227"/>
      <c r="V133" s="227"/>
      <c r="W133" s="27"/>
    </row>
    <row r="134" spans="2:23" ht="25.05" customHeight="1" outlineLevel="1" x14ac:dyDescent="0.25">
      <c r="B134" s="27"/>
      <c r="C134" s="223">
        <f>C130+1</f>
        <v>8</v>
      </c>
      <c r="D134" s="488" t="s">
        <v>198</v>
      </c>
      <c r="E134" s="489"/>
      <c r="F134" s="27"/>
      <c r="G134" s="220" t="s">
        <v>73</v>
      </c>
      <c r="H134" s="27"/>
      <c r="I134" s="27"/>
      <c r="J134" s="58"/>
      <c r="K134" s="59"/>
      <c r="L134" s="59"/>
      <c r="M134" s="59"/>
      <c r="N134" s="59"/>
      <c r="O134" s="59"/>
      <c r="P134" s="59"/>
      <c r="Q134" s="59"/>
      <c r="R134" s="59"/>
      <c r="S134" s="59"/>
      <c r="T134" s="59"/>
      <c r="U134" s="59"/>
      <c r="V134" s="60"/>
      <c r="W134" s="27"/>
    </row>
    <row r="135" spans="2:23" ht="25.05" customHeight="1" outlineLevel="1" x14ac:dyDescent="0.25">
      <c r="B135" s="27"/>
      <c r="C135" s="224">
        <f>C134+1</f>
        <v>9</v>
      </c>
      <c r="D135" s="496" t="s">
        <v>199</v>
      </c>
      <c r="E135" s="497"/>
      <c r="F135" s="27"/>
      <c r="G135" s="221" t="s">
        <v>73</v>
      </c>
      <c r="H135" s="27"/>
      <c r="I135" s="27"/>
      <c r="J135" s="62"/>
      <c r="K135" s="17"/>
      <c r="L135" s="17"/>
      <c r="M135" s="17"/>
      <c r="N135" s="17"/>
      <c r="O135" s="17"/>
      <c r="P135" s="17"/>
      <c r="Q135" s="17"/>
      <c r="R135" s="17"/>
      <c r="S135" s="17"/>
      <c r="T135" s="17"/>
      <c r="U135" s="17"/>
      <c r="V135" s="61"/>
      <c r="W135" s="27"/>
    </row>
    <row r="136" spans="2:23" ht="25.05" customHeight="1" outlineLevel="1" x14ac:dyDescent="0.25">
      <c r="B136" s="27"/>
      <c r="C136" s="224">
        <f t="shared" ref="C136:C139" si="55">C135+1</f>
        <v>10</v>
      </c>
      <c r="D136" s="496" t="s">
        <v>399</v>
      </c>
      <c r="E136" s="497"/>
      <c r="F136" s="27"/>
      <c r="G136" s="221" t="s">
        <v>73</v>
      </c>
      <c r="H136" s="27"/>
      <c r="I136" s="27"/>
      <c r="J136" s="319">
        <f>IFERROR('5 BUGETUL PROIECTULUI'!$L$49*'5 BUGETUL PROIECTULUI'!S36,0)</f>
        <v>0</v>
      </c>
      <c r="K136" s="320">
        <f>IFERROR('5 BUGETUL PROIECTULUI'!$L$49*'5 BUGETUL PROIECTULUI'!T36,0)</f>
        <v>0</v>
      </c>
      <c r="L136" s="320">
        <f>IFERROR('5 BUGETUL PROIECTULUI'!$L$49*'5 BUGETUL PROIECTULUI'!U36,0)</f>
        <v>0</v>
      </c>
      <c r="M136" s="320">
        <f>IFERROR('5 BUGETUL PROIECTULUI'!$L$49*'5 BUGETUL PROIECTULUI'!V36,0)</f>
        <v>0</v>
      </c>
      <c r="N136" s="320">
        <f>IFERROR('5 BUGETUL PROIECTULUI'!$L$49*'5 BUGETUL PROIECTULUI'!W36,0)</f>
        <v>0</v>
      </c>
      <c r="O136" s="320">
        <v>0</v>
      </c>
      <c r="P136" s="320">
        <v>0</v>
      </c>
      <c r="Q136" s="320">
        <v>0</v>
      </c>
      <c r="R136" s="320">
        <v>0</v>
      </c>
      <c r="S136" s="320">
        <v>0</v>
      </c>
      <c r="T136" s="320">
        <v>0</v>
      </c>
      <c r="U136" s="320">
        <v>0</v>
      </c>
      <c r="V136" s="321">
        <v>0</v>
      </c>
      <c r="W136" s="27"/>
    </row>
    <row r="137" spans="2:23" ht="25.05" customHeight="1" outlineLevel="1" x14ac:dyDescent="0.25">
      <c r="B137" s="27"/>
      <c r="C137" s="224">
        <f t="shared" si="55"/>
        <v>11</v>
      </c>
      <c r="D137" s="496" t="s">
        <v>200</v>
      </c>
      <c r="E137" s="497"/>
      <c r="F137" s="27"/>
      <c r="G137" s="221" t="s">
        <v>73</v>
      </c>
      <c r="H137" s="27"/>
      <c r="I137" s="27"/>
      <c r="J137" s="62"/>
      <c r="K137" s="17"/>
      <c r="L137" s="17"/>
      <c r="M137" s="17"/>
      <c r="N137" s="17"/>
      <c r="O137" s="17"/>
      <c r="P137" s="17"/>
      <c r="Q137" s="17"/>
      <c r="R137" s="17"/>
      <c r="S137" s="17"/>
      <c r="T137" s="17"/>
      <c r="U137" s="17"/>
      <c r="V137" s="61"/>
      <c r="W137" s="27"/>
    </row>
    <row r="138" spans="2:23" ht="25.05" customHeight="1" outlineLevel="1" x14ac:dyDescent="0.25">
      <c r="B138" s="27"/>
      <c r="C138" s="224">
        <f t="shared" si="55"/>
        <v>12</v>
      </c>
      <c r="D138" s="496" t="s">
        <v>201</v>
      </c>
      <c r="E138" s="497"/>
      <c r="F138" s="27"/>
      <c r="G138" s="221" t="s">
        <v>73</v>
      </c>
      <c r="H138" s="27"/>
      <c r="I138" s="27"/>
      <c r="J138" s="62"/>
      <c r="K138" s="17"/>
      <c r="L138" s="17"/>
      <c r="M138" s="17"/>
      <c r="N138" s="17"/>
      <c r="O138" s="17"/>
      <c r="P138" s="17"/>
      <c r="Q138" s="17"/>
      <c r="R138" s="17"/>
      <c r="S138" s="17"/>
      <c r="T138" s="17"/>
      <c r="U138" s="17"/>
      <c r="V138" s="61"/>
      <c r="W138" s="27"/>
    </row>
    <row r="139" spans="2:23" ht="25.05" customHeight="1" outlineLevel="1" thickBot="1" x14ac:dyDescent="0.3">
      <c r="B139" s="27"/>
      <c r="C139" s="226">
        <f t="shared" si="55"/>
        <v>13</v>
      </c>
      <c r="D139" s="498" t="s">
        <v>202</v>
      </c>
      <c r="E139" s="499"/>
      <c r="F139" s="27"/>
      <c r="G139" s="222" t="s">
        <v>73</v>
      </c>
      <c r="H139" s="27"/>
      <c r="I139" s="27"/>
      <c r="J139" s="322">
        <f>J134+J135+J136-J137-J138</f>
        <v>0</v>
      </c>
      <c r="K139" s="323">
        <f>K134+K135+K136-K137-K138</f>
        <v>0</v>
      </c>
      <c r="L139" s="323">
        <f t="shared" ref="L139:V139" si="56">L134+L135+L136-L137-L138</f>
        <v>0</v>
      </c>
      <c r="M139" s="323">
        <f t="shared" si="56"/>
        <v>0</v>
      </c>
      <c r="N139" s="323">
        <f t="shared" si="56"/>
        <v>0</v>
      </c>
      <c r="O139" s="323">
        <f t="shared" si="56"/>
        <v>0</v>
      </c>
      <c r="P139" s="323">
        <f t="shared" si="56"/>
        <v>0</v>
      </c>
      <c r="Q139" s="323">
        <f t="shared" si="56"/>
        <v>0</v>
      </c>
      <c r="R139" s="323">
        <f t="shared" si="56"/>
        <v>0</v>
      </c>
      <c r="S139" s="323">
        <f t="shared" si="56"/>
        <v>0</v>
      </c>
      <c r="T139" s="323">
        <f t="shared" si="56"/>
        <v>0</v>
      </c>
      <c r="U139" s="323">
        <f t="shared" si="56"/>
        <v>0</v>
      </c>
      <c r="V139" s="324">
        <f t="shared" si="56"/>
        <v>0</v>
      </c>
      <c r="W139" s="27"/>
    </row>
    <row r="140" spans="2:23" ht="25.05" customHeight="1" outlineLevel="1" thickBot="1" x14ac:dyDescent="0.3">
      <c r="B140" s="27"/>
      <c r="C140" s="227"/>
      <c r="D140" s="27"/>
      <c r="E140" s="27"/>
      <c r="F140" s="27"/>
      <c r="G140" s="27"/>
      <c r="H140" s="27"/>
      <c r="I140" s="27"/>
      <c r="J140" s="227"/>
      <c r="K140" s="227"/>
      <c r="L140" s="227"/>
      <c r="M140" s="227"/>
      <c r="N140" s="227"/>
      <c r="O140" s="227"/>
      <c r="P140" s="227"/>
      <c r="Q140" s="227"/>
      <c r="R140" s="227"/>
      <c r="S140" s="227"/>
      <c r="T140" s="227"/>
      <c r="U140" s="227"/>
      <c r="V140" s="227"/>
      <c r="W140" s="27"/>
    </row>
    <row r="141" spans="2:23" ht="30.6" customHeight="1" outlineLevel="1" thickBot="1" x14ac:dyDescent="0.3">
      <c r="B141" s="27"/>
      <c r="C141" s="493" t="s">
        <v>203</v>
      </c>
      <c r="D141" s="494"/>
      <c r="E141" s="495"/>
      <c r="F141" s="27"/>
      <c r="G141" s="27"/>
      <c r="H141" s="27"/>
      <c r="I141" s="27"/>
      <c r="J141" s="227"/>
      <c r="K141" s="227"/>
      <c r="L141" s="227"/>
      <c r="M141" s="227"/>
      <c r="N141" s="227"/>
      <c r="O141" s="227"/>
      <c r="P141" s="227"/>
      <c r="Q141" s="227"/>
      <c r="R141" s="227"/>
      <c r="S141" s="227"/>
      <c r="T141" s="227"/>
      <c r="U141" s="227"/>
      <c r="V141" s="227"/>
      <c r="W141" s="27"/>
    </row>
    <row r="142" spans="2:23" ht="14.4" customHeight="1" outlineLevel="1" thickBot="1" x14ac:dyDescent="0.3">
      <c r="B142" s="27"/>
      <c r="C142" s="27"/>
      <c r="D142" s="27"/>
      <c r="E142" s="27"/>
      <c r="F142" s="27"/>
      <c r="G142" s="27"/>
      <c r="H142" s="27"/>
      <c r="I142" s="27"/>
      <c r="J142" s="227"/>
      <c r="K142" s="227"/>
      <c r="L142" s="227"/>
      <c r="M142" s="227"/>
      <c r="N142" s="227"/>
      <c r="O142" s="227"/>
      <c r="P142" s="227"/>
      <c r="Q142" s="227"/>
      <c r="R142" s="227"/>
      <c r="S142" s="227"/>
      <c r="T142" s="227"/>
      <c r="U142" s="227"/>
      <c r="V142" s="227"/>
      <c r="W142" s="27"/>
    </row>
    <row r="143" spans="2:23" ht="25.05" customHeight="1" outlineLevel="1" x14ac:dyDescent="0.25">
      <c r="B143" s="27"/>
      <c r="C143" s="223">
        <f>C139+1</f>
        <v>14</v>
      </c>
      <c r="D143" s="488" t="s">
        <v>400</v>
      </c>
      <c r="E143" s="489"/>
      <c r="F143" s="27"/>
      <c r="G143" s="201" t="s">
        <v>73</v>
      </c>
      <c r="H143" s="27"/>
      <c r="I143" s="27"/>
      <c r="J143" s="58"/>
      <c r="K143" s="59"/>
      <c r="L143" s="59"/>
      <c r="M143" s="59"/>
      <c r="N143" s="59"/>
      <c r="O143" s="59"/>
      <c r="P143" s="59"/>
      <c r="Q143" s="59"/>
      <c r="R143" s="59"/>
      <c r="S143" s="59"/>
      <c r="T143" s="59"/>
      <c r="U143" s="59"/>
      <c r="V143" s="60"/>
      <c r="W143" s="27"/>
    </row>
    <row r="144" spans="2:23" ht="25.05" customHeight="1" outlineLevel="1" x14ac:dyDescent="0.25">
      <c r="B144" s="27"/>
      <c r="C144" s="224">
        <f>C143+1</f>
        <v>15</v>
      </c>
      <c r="D144" s="496" t="s">
        <v>401</v>
      </c>
      <c r="E144" s="497"/>
      <c r="F144" s="27"/>
      <c r="G144" s="202" t="s">
        <v>73</v>
      </c>
      <c r="H144" s="27"/>
      <c r="I144" s="27"/>
      <c r="J144" s="62"/>
      <c r="K144" s="17"/>
      <c r="L144" s="17"/>
      <c r="M144" s="17"/>
      <c r="N144" s="17"/>
      <c r="O144" s="17"/>
      <c r="P144" s="17"/>
      <c r="Q144" s="17"/>
      <c r="R144" s="17"/>
      <c r="S144" s="17"/>
      <c r="T144" s="17"/>
      <c r="U144" s="17"/>
      <c r="V144" s="61"/>
      <c r="W144" s="27"/>
    </row>
    <row r="145" spans="2:23" ht="25.05" customHeight="1" outlineLevel="1" x14ac:dyDescent="0.25">
      <c r="B145" s="27"/>
      <c r="C145" s="224">
        <f t="shared" ref="C145:C148" si="57">C144+1</f>
        <v>16</v>
      </c>
      <c r="D145" s="496" t="s">
        <v>402</v>
      </c>
      <c r="E145" s="497"/>
      <c r="F145" s="27"/>
      <c r="G145" s="202" t="s">
        <v>73</v>
      </c>
      <c r="H145" s="27"/>
      <c r="I145" s="27"/>
      <c r="J145" s="62"/>
      <c r="K145" s="17"/>
      <c r="L145" s="17"/>
      <c r="M145" s="17"/>
      <c r="N145" s="17"/>
      <c r="O145" s="17"/>
      <c r="P145" s="17"/>
      <c r="Q145" s="17"/>
      <c r="R145" s="17"/>
      <c r="S145" s="17"/>
      <c r="T145" s="17"/>
      <c r="U145" s="17"/>
      <c r="V145" s="61"/>
      <c r="W145" s="27"/>
    </row>
    <row r="146" spans="2:23" ht="25.05" customHeight="1" outlineLevel="1" x14ac:dyDescent="0.25">
      <c r="B146" s="27"/>
      <c r="C146" s="224">
        <f t="shared" si="57"/>
        <v>17</v>
      </c>
      <c r="D146" s="496" t="s">
        <v>403</v>
      </c>
      <c r="E146" s="497"/>
      <c r="F146" s="27"/>
      <c r="G146" s="202" t="s">
        <v>73</v>
      </c>
      <c r="H146" s="27"/>
      <c r="I146" s="27"/>
      <c r="J146" s="62"/>
      <c r="K146" s="17"/>
      <c r="L146" s="17"/>
      <c r="M146" s="17"/>
      <c r="N146" s="17"/>
      <c r="O146" s="17"/>
      <c r="P146" s="17"/>
      <c r="Q146" s="17"/>
      <c r="R146" s="17"/>
      <c r="S146" s="17"/>
      <c r="T146" s="17"/>
      <c r="U146" s="17"/>
      <c r="V146" s="61"/>
      <c r="W146" s="27"/>
    </row>
    <row r="147" spans="2:23" ht="25.05" customHeight="1" outlineLevel="1" x14ac:dyDescent="0.25">
      <c r="B147" s="27"/>
      <c r="C147" s="224">
        <f t="shared" si="57"/>
        <v>18</v>
      </c>
      <c r="D147" s="496" t="s">
        <v>265</v>
      </c>
      <c r="E147" s="497"/>
      <c r="F147" s="27"/>
      <c r="G147" s="202" t="s">
        <v>73</v>
      </c>
      <c r="H147" s="27"/>
      <c r="I147" s="27"/>
      <c r="J147" s="62"/>
      <c r="K147" s="17"/>
      <c r="L147" s="17"/>
      <c r="M147" s="17"/>
      <c r="N147" s="17"/>
      <c r="O147" s="17"/>
      <c r="P147" s="17"/>
      <c r="Q147" s="17"/>
      <c r="R147" s="17"/>
      <c r="S147" s="17"/>
      <c r="T147" s="17"/>
      <c r="U147" s="17"/>
      <c r="V147" s="61"/>
      <c r="W147" s="27"/>
    </row>
    <row r="148" spans="2:23" ht="25.05" customHeight="1" outlineLevel="1" thickBot="1" x14ac:dyDescent="0.3">
      <c r="B148" s="27"/>
      <c r="C148" s="226">
        <f t="shared" si="57"/>
        <v>19</v>
      </c>
      <c r="D148" s="498" t="s">
        <v>204</v>
      </c>
      <c r="E148" s="499"/>
      <c r="F148" s="27"/>
      <c r="G148" s="203" t="s">
        <v>73</v>
      </c>
      <c r="H148" s="27"/>
      <c r="I148" s="27"/>
      <c r="J148" s="322">
        <f>J145-J144-J143-J146+J147</f>
        <v>0</v>
      </c>
      <c r="K148" s="323">
        <f t="shared" ref="K148:V148" si="58">K145-K144-K143-K146+K147</f>
        <v>0</v>
      </c>
      <c r="L148" s="323">
        <f t="shared" si="58"/>
        <v>0</v>
      </c>
      <c r="M148" s="323">
        <f t="shared" si="58"/>
        <v>0</v>
      </c>
      <c r="N148" s="323">
        <f t="shared" si="58"/>
        <v>0</v>
      </c>
      <c r="O148" s="323">
        <f t="shared" si="58"/>
        <v>0</v>
      </c>
      <c r="P148" s="323">
        <f t="shared" si="58"/>
        <v>0</v>
      </c>
      <c r="Q148" s="323">
        <f t="shared" si="58"/>
        <v>0</v>
      </c>
      <c r="R148" s="323">
        <f t="shared" si="58"/>
        <v>0</v>
      </c>
      <c r="S148" s="323">
        <f t="shared" si="58"/>
        <v>0</v>
      </c>
      <c r="T148" s="323">
        <f t="shared" si="58"/>
        <v>0</v>
      </c>
      <c r="U148" s="323">
        <f t="shared" si="58"/>
        <v>0</v>
      </c>
      <c r="V148" s="324">
        <f t="shared" si="58"/>
        <v>0</v>
      </c>
      <c r="W148" s="27"/>
    </row>
    <row r="149" spans="2:23" ht="25.05" customHeight="1" outlineLevel="1" thickBot="1" x14ac:dyDescent="0.3">
      <c r="B149" s="27"/>
      <c r="C149" s="227"/>
      <c r="D149" s="27"/>
      <c r="E149" s="27"/>
      <c r="F149" s="27"/>
      <c r="G149" s="27"/>
      <c r="H149" s="27"/>
      <c r="I149" s="27"/>
      <c r="J149" s="325"/>
      <c r="K149" s="325"/>
      <c r="L149" s="325"/>
      <c r="M149" s="325"/>
      <c r="N149" s="325"/>
      <c r="O149" s="325"/>
      <c r="P149" s="325"/>
      <c r="Q149" s="325"/>
      <c r="R149" s="325"/>
      <c r="S149" s="325"/>
      <c r="T149" s="325"/>
      <c r="U149" s="325"/>
      <c r="V149" s="325"/>
      <c r="W149" s="27"/>
    </row>
    <row r="150" spans="2:23" ht="34.200000000000003" customHeight="1" outlineLevel="1" thickBot="1" x14ac:dyDescent="0.3">
      <c r="B150" s="27"/>
      <c r="C150" s="228">
        <f>C148+1</f>
        <v>20</v>
      </c>
      <c r="D150" s="506" t="s">
        <v>404</v>
      </c>
      <c r="E150" s="495"/>
      <c r="F150" s="27"/>
      <c r="G150" s="229" t="s">
        <v>73</v>
      </c>
      <c r="H150" s="27"/>
      <c r="I150" s="27"/>
      <c r="J150" s="326">
        <f t="shared" ref="J150:V150" si="59">J130+J139+J148</f>
        <v>0</v>
      </c>
      <c r="K150" s="327">
        <f t="shared" si="59"/>
        <v>0</v>
      </c>
      <c r="L150" s="327">
        <f t="shared" si="59"/>
        <v>0</v>
      </c>
      <c r="M150" s="327">
        <f t="shared" si="59"/>
        <v>0</v>
      </c>
      <c r="N150" s="327">
        <f t="shared" si="59"/>
        <v>0</v>
      </c>
      <c r="O150" s="327">
        <f t="shared" si="59"/>
        <v>0</v>
      </c>
      <c r="P150" s="327">
        <f t="shared" si="59"/>
        <v>0</v>
      </c>
      <c r="Q150" s="327">
        <f t="shared" si="59"/>
        <v>0</v>
      </c>
      <c r="R150" s="327">
        <f t="shared" si="59"/>
        <v>0</v>
      </c>
      <c r="S150" s="327">
        <f t="shared" si="59"/>
        <v>0</v>
      </c>
      <c r="T150" s="327">
        <f t="shared" si="59"/>
        <v>0</v>
      </c>
      <c r="U150" s="327">
        <f t="shared" si="59"/>
        <v>0</v>
      </c>
      <c r="V150" s="328">
        <f t="shared" si="59"/>
        <v>0</v>
      </c>
      <c r="W150" s="27"/>
    </row>
    <row r="151" spans="2:23" ht="25.05" customHeight="1" outlineLevel="1" thickBot="1" x14ac:dyDescent="0.3">
      <c r="B151" s="27"/>
      <c r="C151" s="27"/>
      <c r="D151" s="27"/>
      <c r="E151" s="27"/>
      <c r="F151" s="27"/>
      <c r="G151" s="27"/>
      <c r="H151" s="27"/>
      <c r="I151" s="27"/>
      <c r="J151" s="325"/>
      <c r="K151" s="325"/>
      <c r="L151" s="325"/>
      <c r="M151" s="325"/>
      <c r="N151" s="325"/>
      <c r="O151" s="325"/>
      <c r="P151" s="325"/>
      <c r="Q151" s="325"/>
      <c r="R151" s="325"/>
      <c r="S151" s="325"/>
      <c r="T151" s="325"/>
      <c r="U151" s="325"/>
      <c r="V151" s="325"/>
      <c r="W151" s="27"/>
    </row>
    <row r="152" spans="2:23" ht="25.05" customHeight="1" outlineLevel="1" x14ac:dyDescent="0.25">
      <c r="B152" s="27"/>
      <c r="C152" s="223">
        <f>C150+1</f>
        <v>21</v>
      </c>
      <c r="D152" s="500" t="s">
        <v>405</v>
      </c>
      <c r="E152" s="501"/>
      <c r="F152" s="27"/>
      <c r="G152" s="201" t="s">
        <v>73</v>
      </c>
      <c r="H152" s="27"/>
      <c r="I152" s="27"/>
      <c r="J152" s="316">
        <f t="shared" ref="J152:V152" si="60">IF((J128+J146)&gt;(J129+J147),J128+J146-J129-J147,-(J129+J147-J128-J146))</f>
        <v>0</v>
      </c>
      <c r="K152" s="317">
        <f t="shared" si="60"/>
        <v>0</v>
      </c>
      <c r="L152" s="317">
        <f t="shared" si="60"/>
        <v>0</v>
      </c>
      <c r="M152" s="317">
        <f t="shared" si="60"/>
        <v>0</v>
      </c>
      <c r="N152" s="317">
        <f t="shared" si="60"/>
        <v>0</v>
      </c>
      <c r="O152" s="317">
        <f t="shared" si="60"/>
        <v>0</v>
      </c>
      <c r="P152" s="317">
        <f t="shared" si="60"/>
        <v>0</v>
      </c>
      <c r="Q152" s="317">
        <f t="shared" si="60"/>
        <v>0</v>
      </c>
      <c r="R152" s="317">
        <f t="shared" si="60"/>
        <v>0</v>
      </c>
      <c r="S152" s="317">
        <f t="shared" si="60"/>
        <v>0</v>
      </c>
      <c r="T152" s="317">
        <f t="shared" si="60"/>
        <v>0</v>
      </c>
      <c r="U152" s="317">
        <f t="shared" si="60"/>
        <v>0</v>
      </c>
      <c r="V152" s="318">
        <f t="shared" si="60"/>
        <v>0</v>
      </c>
      <c r="W152" s="27"/>
    </row>
    <row r="153" spans="2:23" ht="25.05" customHeight="1" outlineLevel="1" thickBot="1" x14ac:dyDescent="0.3">
      <c r="B153" s="27"/>
      <c r="C153" s="225">
        <f>C152+1</f>
        <v>22</v>
      </c>
      <c r="D153" s="502" t="s">
        <v>406</v>
      </c>
      <c r="E153" s="503"/>
      <c r="F153" s="27"/>
      <c r="G153" s="230" t="s">
        <v>73</v>
      </c>
      <c r="H153" s="27"/>
      <c r="I153" s="27"/>
      <c r="J153" s="329">
        <f t="shared" ref="J153:V153" si="61">J66</f>
        <v>0</v>
      </c>
      <c r="K153" s="330">
        <f t="shared" si="61"/>
        <v>0</v>
      </c>
      <c r="L153" s="330">
        <f t="shared" si="61"/>
        <v>0</v>
      </c>
      <c r="M153" s="330">
        <f t="shared" si="61"/>
        <v>0</v>
      </c>
      <c r="N153" s="330">
        <f t="shared" si="61"/>
        <v>0</v>
      </c>
      <c r="O153" s="330">
        <f t="shared" si="61"/>
        <v>0</v>
      </c>
      <c r="P153" s="330">
        <f t="shared" si="61"/>
        <v>0</v>
      </c>
      <c r="Q153" s="330">
        <f t="shared" si="61"/>
        <v>0</v>
      </c>
      <c r="R153" s="330">
        <f t="shared" si="61"/>
        <v>0</v>
      </c>
      <c r="S153" s="330">
        <f t="shared" si="61"/>
        <v>0</v>
      </c>
      <c r="T153" s="330">
        <f t="shared" si="61"/>
        <v>0</v>
      </c>
      <c r="U153" s="330">
        <f t="shared" si="61"/>
        <v>0</v>
      </c>
      <c r="V153" s="331">
        <f t="shared" si="61"/>
        <v>0</v>
      </c>
      <c r="W153" s="27"/>
    </row>
    <row r="154" spans="2:23" ht="25.05" customHeight="1" outlineLevel="1" thickBot="1" x14ac:dyDescent="0.3">
      <c r="B154" s="27"/>
      <c r="C154" s="227"/>
      <c r="D154" s="27"/>
      <c r="E154" s="27"/>
      <c r="F154" s="27"/>
      <c r="G154" s="27"/>
      <c r="H154" s="27"/>
      <c r="I154" s="27"/>
      <c r="J154" s="325"/>
      <c r="K154" s="325"/>
      <c r="L154" s="325"/>
      <c r="M154" s="325"/>
      <c r="N154" s="325"/>
      <c r="O154" s="325"/>
      <c r="P154" s="325"/>
      <c r="Q154" s="325"/>
      <c r="R154" s="325"/>
      <c r="S154" s="325"/>
      <c r="T154" s="325"/>
      <c r="U154" s="325"/>
      <c r="V154" s="325"/>
      <c r="W154" s="27"/>
    </row>
    <row r="155" spans="2:23" ht="25.05" customHeight="1" outlineLevel="1" thickBot="1" x14ac:dyDescent="0.3">
      <c r="B155" s="27"/>
      <c r="C155" s="231">
        <f>C153+1</f>
        <v>23</v>
      </c>
      <c r="D155" s="504" t="s">
        <v>205</v>
      </c>
      <c r="E155" s="505"/>
      <c r="F155" s="27"/>
      <c r="G155" s="229" t="s">
        <v>73</v>
      </c>
      <c r="H155" s="27"/>
      <c r="I155" s="332">
        <f>I89</f>
        <v>0</v>
      </c>
      <c r="J155" s="327">
        <f>J150+J152-J153</f>
        <v>0</v>
      </c>
      <c r="K155" s="327">
        <f t="shared" ref="K155:V155" si="62">K150+K152-K153</f>
        <v>0</v>
      </c>
      <c r="L155" s="327">
        <f t="shared" si="62"/>
        <v>0</v>
      </c>
      <c r="M155" s="327">
        <f t="shared" si="62"/>
        <v>0</v>
      </c>
      <c r="N155" s="327">
        <f t="shared" si="62"/>
        <v>0</v>
      </c>
      <c r="O155" s="327">
        <f t="shared" si="62"/>
        <v>0</v>
      </c>
      <c r="P155" s="327">
        <f t="shared" si="62"/>
        <v>0</v>
      </c>
      <c r="Q155" s="327">
        <f t="shared" si="62"/>
        <v>0</v>
      </c>
      <c r="R155" s="327">
        <f t="shared" si="62"/>
        <v>0</v>
      </c>
      <c r="S155" s="327">
        <f t="shared" si="62"/>
        <v>0</v>
      </c>
      <c r="T155" s="327">
        <f t="shared" si="62"/>
        <v>0</v>
      </c>
      <c r="U155" s="327">
        <f t="shared" si="62"/>
        <v>0</v>
      </c>
      <c r="V155" s="328">
        <f t="shared" si="62"/>
        <v>0</v>
      </c>
      <c r="W155" s="27"/>
    </row>
    <row r="156" spans="2:23" ht="25.05" customHeight="1" outlineLevel="1" thickBot="1" x14ac:dyDescent="0.3">
      <c r="B156" s="27"/>
      <c r="C156" s="27"/>
      <c r="D156" s="27"/>
      <c r="E156" s="27"/>
      <c r="F156" s="27"/>
      <c r="G156" s="27"/>
      <c r="H156" s="27"/>
      <c r="I156" s="27"/>
      <c r="J156" s="325"/>
      <c r="K156" s="325"/>
      <c r="L156" s="325"/>
      <c r="M156" s="325"/>
      <c r="N156" s="325"/>
      <c r="O156" s="325"/>
      <c r="P156" s="325"/>
      <c r="Q156" s="325"/>
      <c r="R156" s="325"/>
      <c r="S156" s="325"/>
      <c r="T156" s="325"/>
      <c r="U156" s="325"/>
      <c r="V156" s="325"/>
      <c r="W156" s="27"/>
    </row>
    <row r="157" spans="2:23" ht="25.05" customHeight="1" outlineLevel="1" thickBot="1" x14ac:dyDescent="0.3">
      <c r="B157" s="27"/>
      <c r="C157" s="231">
        <f>C155+1</f>
        <v>24</v>
      </c>
      <c r="D157" s="504" t="s">
        <v>101</v>
      </c>
      <c r="E157" s="505"/>
      <c r="F157" s="27"/>
      <c r="G157" s="229" t="s">
        <v>73</v>
      </c>
      <c r="H157" s="27"/>
      <c r="I157" s="27"/>
      <c r="J157" s="326">
        <f>I155+J155</f>
        <v>0</v>
      </c>
      <c r="K157" s="327">
        <f>J157+K155</f>
        <v>0</v>
      </c>
      <c r="L157" s="327">
        <f t="shared" ref="L157:V157" si="63">K157+L155</f>
        <v>0</v>
      </c>
      <c r="M157" s="327">
        <f t="shared" si="63"/>
        <v>0</v>
      </c>
      <c r="N157" s="327">
        <f t="shared" si="63"/>
        <v>0</v>
      </c>
      <c r="O157" s="327">
        <f t="shared" si="63"/>
        <v>0</v>
      </c>
      <c r="P157" s="327">
        <f t="shared" si="63"/>
        <v>0</v>
      </c>
      <c r="Q157" s="327">
        <f t="shared" si="63"/>
        <v>0</v>
      </c>
      <c r="R157" s="327">
        <f t="shared" si="63"/>
        <v>0</v>
      </c>
      <c r="S157" s="327">
        <f t="shared" si="63"/>
        <v>0</v>
      </c>
      <c r="T157" s="327">
        <f t="shared" si="63"/>
        <v>0</v>
      </c>
      <c r="U157" s="327">
        <f t="shared" si="63"/>
        <v>0</v>
      </c>
      <c r="V157" s="328">
        <f t="shared" si="63"/>
        <v>0</v>
      </c>
      <c r="W157" s="27"/>
    </row>
    <row r="158" spans="2:23" ht="22.2" customHeight="1" x14ac:dyDescent="0.25">
      <c r="B158" s="27"/>
      <c r="C158" s="27"/>
      <c r="D158" s="27"/>
      <c r="E158" s="27"/>
      <c r="F158" s="27"/>
      <c r="G158" s="27"/>
      <c r="H158" s="27"/>
      <c r="I158" s="27"/>
      <c r="J158" s="27"/>
      <c r="K158" s="27"/>
      <c r="L158" s="27"/>
      <c r="M158" s="27"/>
      <c r="N158" s="27"/>
      <c r="O158" s="27"/>
      <c r="P158" s="27"/>
      <c r="Q158" s="27"/>
      <c r="R158" s="27"/>
      <c r="S158" s="27"/>
      <c r="T158" s="27"/>
      <c r="U158" s="27"/>
      <c r="V158" s="27"/>
      <c r="W158" s="27"/>
    </row>
    <row r="159" spans="2:23" x14ac:dyDescent="0.25">
      <c r="G159" s="8"/>
    </row>
    <row r="160" spans="2:23" x14ac:dyDescent="0.25">
      <c r="G160" s="8"/>
      <c r="J160" s="191"/>
    </row>
    <row r="161" spans="7:7" x14ac:dyDescent="0.25">
      <c r="G161" s="8"/>
    </row>
    <row r="162" spans="7:7" x14ac:dyDescent="0.25">
      <c r="G162" s="8"/>
    </row>
    <row r="163" spans="7:7" x14ac:dyDescent="0.25">
      <c r="G163" s="8"/>
    </row>
    <row r="164" spans="7:7" x14ac:dyDescent="0.25">
      <c r="G164" s="8"/>
    </row>
    <row r="165" spans="7:7" x14ac:dyDescent="0.25">
      <c r="G165" s="8"/>
    </row>
    <row r="166" spans="7:7" x14ac:dyDescent="0.25">
      <c r="G166" s="8"/>
    </row>
    <row r="167" spans="7:7" x14ac:dyDescent="0.25">
      <c r="G167" s="8"/>
    </row>
    <row r="168" spans="7:7" x14ac:dyDescent="0.25">
      <c r="G168" s="8"/>
    </row>
    <row r="169" spans="7:7" x14ac:dyDescent="0.25">
      <c r="G169" s="8"/>
    </row>
    <row r="170" spans="7:7" x14ac:dyDescent="0.25">
      <c r="G170" s="8"/>
    </row>
    <row r="171" spans="7:7" x14ac:dyDescent="0.25">
      <c r="G171" s="8"/>
    </row>
    <row r="172" spans="7:7" x14ac:dyDescent="0.25">
      <c r="G172" s="8"/>
    </row>
    <row r="173" spans="7:7" x14ac:dyDescent="0.25">
      <c r="G173" s="8"/>
    </row>
    <row r="174" spans="7:7" x14ac:dyDescent="0.25">
      <c r="G174" s="8"/>
    </row>
    <row r="175" spans="7:7" x14ac:dyDescent="0.25">
      <c r="G175" s="8"/>
    </row>
    <row r="176" spans="7:7" x14ac:dyDescent="0.25">
      <c r="G176" s="8"/>
    </row>
    <row r="177" spans="7:7" x14ac:dyDescent="0.25">
      <c r="G177" s="8"/>
    </row>
    <row r="178" spans="7:7" x14ac:dyDescent="0.25">
      <c r="G178" s="8"/>
    </row>
    <row r="179" spans="7:7" x14ac:dyDescent="0.25">
      <c r="G179" s="8"/>
    </row>
    <row r="180" spans="7:7" x14ac:dyDescent="0.25">
      <c r="G180" s="8"/>
    </row>
    <row r="181" spans="7:7" x14ac:dyDescent="0.25">
      <c r="G181" s="8"/>
    </row>
    <row r="182" spans="7:7" x14ac:dyDescent="0.25">
      <c r="G182" s="8"/>
    </row>
    <row r="183" spans="7:7" x14ac:dyDescent="0.25">
      <c r="G183" s="8"/>
    </row>
    <row r="184" spans="7:7" x14ac:dyDescent="0.25">
      <c r="G184" s="8"/>
    </row>
    <row r="185" spans="7:7" x14ac:dyDescent="0.25">
      <c r="G185" s="8"/>
    </row>
    <row r="186" spans="7:7" x14ac:dyDescent="0.25">
      <c r="G186" s="8"/>
    </row>
    <row r="187" spans="7:7" x14ac:dyDescent="0.25">
      <c r="G187" s="8"/>
    </row>
    <row r="188" spans="7:7" x14ac:dyDescent="0.25">
      <c r="G188" s="8"/>
    </row>
    <row r="189" spans="7:7" x14ac:dyDescent="0.25">
      <c r="G189" s="8"/>
    </row>
  </sheetData>
  <sheetProtection algorithmName="SHA-512" hashValue="3hfJrRpPkO6aynSsQWIBXoIXswLrSo9AXfA2/mOiJ221SSLch4Zgs13KCXoqclwr6K/BRvGSG+atPGeAkv5vgQ==" saltValue="TbztOLGJYNMk0kISW3DUig==" spinCount="100000" sheet="1" objects="1" scenarios="1"/>
  <dataConsolidate/>
  <mergeCells count="55">
    <mergeCell ref="D152:E152"/>
    <mergeCell ref="D153:E153"/>
    <mergeCell ref="D155:E155"/>
    <mergeCell ref="D157:E157"/>
    <mergeCell ref="D144:E144"/>
    <mergeCell ref="D145:E145"/>
    <mergeCell ref="D146:E146"/>
    <mergeCell ref="D147:E147"/>
    <mergeCell ref="D148:E148"/>
    <mergeCell ref="D150:E150"/>
    <mergeCell ref="D137:E137"/>
    <mergeCell ref="D138:E138"/>
    <mergeCell ref="D139:E139"/>
    <mergeCell ref="C141:E141"/>
    <mergeCell ref="D143:E143"/>
    <mergeCell ref="C132:E132"/>
    <mergeCell ref="C122:E122"/>
    <mergeCell ref="D134:E134"/>
    <mergeCell ref="D135:E135"/>
    <mergeCell ref="D136:E136"/>
    <mergeCell ref="D125:E125"/>
    <mergeCell ref="D126:E126"/>
    <mergeCell ref="D127:E127"/>
    <mergeCell ref="D128:E128"/>
    <mergeCell ref="D129:E129"/>
    <mergeCell ref="D130:E130"/>
    <mergeCell ref="C118:G118"/>
    <mergeCell ref="D124:E124"/>
    <mergeCell ref="C74:L74"/>
    <mergeCell ref="C78:D78"/>
    <mergeCell ref="I78:V78"/>
    <mergeCell ref="C114:E114"/>
    <mergeCell ref="D91:E91"/>
    <mergeCell ref="D112:E112"/>
    <mergeCell ref="C3:H3"/>
    <mergeCell ref="C6:H6"/>
    <mergeCell ref="C10:K10"/>
    <mergeCell ref="C14:D14"/>
    <mergeCell ref="I14:V14"/>
    <mergeCell ref="D63:E63"/>
    <mergeCell ref="D64:E64"/>
    <mergeCell ref="D65:E65"/>
    <mergeCell ref="D69:E69"/>
    <mergeCell ref="D70:E70"/>
    <mergeCell ref="D62:E62"/>
    <mergeCell ref="C21:C22"/>
    <mergeCell ref="D21:D22"/>
    <mergeCell ref="D30:E30"/>
    <mergeCell ref="D46:E46"/>
    <mergeCell ref="D47:E47"/>
    <mergeCell ref="D48:E48"/>
    <mergeCell ref="D53:E53"/>
    <mergeCell ref="D59:E59"/>
    <mergeCell ref="D60:E60"/>
    <mergeCell ref="D61:E61"/>
  </mergeCells>
  <conditionalFormatting sqref="I114:V114">
    <cfRule type="cellIs" dxfId="4" priority="1" operator="equal">
      <formula>"OK"</formula>
    </cfRule>
    <cfRule type="cellIs" dxfId="3" priority="2" operator="equal">
      <formula>"ERROR"</formula>
    </cfRule>
    <cfRule type="cellIs" dxfId="2" priority="3" operator="equal">
      <formula>"VERIFICA"</formula>
    </cfRule>
  </conditionalFormatting>
  <pageMargins left="0.33" right="0.23" top="0.28000000000000003" bottom="0.35" header="0.31496062992125984" footer="0.31496062992125984"/>
  <pageSetup paperSize="11" scale="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7645B-75A7-48F4-AF86-E85A3536EC21}">
  <dimension ref="B2:U17"/>
  <sheetViews>
    <sheetView zoomScale="92" zoomScaleNormal="92" workbookViewId="0">
      <pane xSplit="2" ySplit="10" topLeftCell="C11" activePane="bottomRight" state="frozen"/>
      <selection pane="topRight" activeCell="C1" sqref="C1"/>
      <selection pane="bottomLeft" activeCell="A10" sqref="A10"/>
      <selection pane="bottomRight" activeCell="G16" sqref="G16"/>
    </sheetView>
  </sheetViews>
  <sheetFormatPr defaultColWidth="8.88671875" defaultRowHeight="11.4" x14ac:dyDescent="0.3"/>
  <cols>
    <col min="1" max="2" width="5.109375" style="241" customWidth="1"/>
    <col min="3" max="3" width="64.5546875" style="241" customWidth="1"/>
    <col min="4" max="4" width="3.21875" style="241" customWidth="1"/>
    <col min="5" max="5" width="11.21875" style="241" customWidth="1"/>
    <col min="6" max="6" width="3.33203125" style="241" customWidth="1"/>
    <col min="7" max="7" width="15.77734375" style="334" customWidth="1"/>
    <col min="8" max="20" width="15.77734375" style="241" customWidth="1"/>
    <col min="21" max="16384" width="8.88671875" style="241"/>
  </cols>
  <sheetData>
    <row r="2" spans="2:21" ht="14.4" thickBot="1" x14ac:dyDescent="0.3">
      <c r="B2" s="75"/>
      <c r="C2" s="75"/>
      <c r="D2" s="333"/>
      <c r="E2" s="333"/>
      <c r="F2" s="75"/>
    </row>
    <row r="3" spans="2:21" ht="29.4" customHeight="1" thickBot="1" x14ac:dyDescent="0.3">
      <c r="B3" s="75"/>
      <c r="C3" s="510" t="s">
        <v>414</v>
      </c>
      <c r="D3" s="511"/>
      <c r="E3" s="512"/>
      <c r="F3" s="75"/>
    </row>
    <row r="4" spans="2:21" ht="13.8" x14ac:dyDescent="0.25">
      <c r="B4" s="75"/>
      <c r="C4" s="75"/>
      <c r="D4" s="333"/>
      <c r="E4" s="333"/>
      <c r="F4" s="75"/>
    </row>
    <row r="5" spans="2:21" ht="20.399999999999999" customHeight="1" x14ac:dyDescent="0.3"/>
    <row r="6" spans="2:21" ht="25.8" customHeight="1" thickBot="1" x14ac:dyDescent="0.3">
      <c r="B6" s="75"/>
      <c r="C6" s="75"/>
      <c r="D6" s="75"/>
      <c r="E6" s="75"/>
      <c r="F6" s="75"/>
      <c r="G6" s="75"/>
      <c r="H6" s="75"/>
      <c r="I6" s="75"/>
      <c r="J6" s="75"/>
      <c r="K6" s="75"/>
      <c r="L6" s="75"/>
      <c r="M6" s="75"/>
      <c r="N6" s="75"/>
      <c r="O6" s="75"/>
      <c r="P6" s="75"/>
      <c r="Q6" s="75"/>
      <c r="R6" s="75"/>
      <c r="S6" s="75"/>
      <c r="T6" s="75"/>
      <c r="U6" s="75"/>
    </row>
    <row r="7" spans="2:21" ht="16.5" customHeight="1" x14ac:dyDescent="0.25">
      <c r="B7" s="75"/>
      <c r="C7" s="75"/>
      <c r="D7" s="75"/>
      <c r="E7" s="75"/>
      <c r="F7" s="75"/>
      <c r="G7" s="335" t="str">
        <f>'6 ANALIZA FINANCIARA'!I3</f>
        <v>N</v>
      </c>
      <c r="H7" s="336">
        <f>'6 ANALIZA FINANCIARA'!J3</f>
        <v>2024</v>
      </c>
      <c r="I7" s="336">
        <f>'6 ANALIZA FINANCIARA'!K3</f>
        <v>2025</v>
      </c>
      <c r="J7" s="336">
        <f>'6 ANALIZA FINANCIARA'!L3</f>
        <v>2026</v>
      </c>
      <c r="K7" s="336">
        <f>'6 ANALIZA FINANCIARA'!M3</f>
        <v>2027</v>
      </c>
      <c r="L7" s="336">
        <f>'6 ANALIZA FINANCIARA'!N3</f>
        <v>2028</v>
      </c>
      <c r="M7" s="336">
        <f>'6 ANALIZA FINANCIARA'!O3</f>
        <v>2029</v>
      </c>
      <c r="N7" s="336">
        <f>'6 ANALIZA FINANCIARA'!P3</f>
        <v>2030</v>
      </c>
      <c r="O7" s="336">
        <f>'6 ANALIZA FINANCIARA'!Q3</f>
        <v>2031</v>
      </c>
      <c r="P7" s="336">
        <f>'6 ANALIZA FINANCIARA'!R3</f>
        <v>2032</v>
      </c>
      <c r="Q7" s="336">
        <f>'6 ANALIZA FINANCIARA'!S3</f>
        <v>2033</v>
      </c>
      <c r="R7" s="336">
        <f>'6 ANALIZA FINANCIARA'!T3</f>
        <v>2034</v>
      </c>
      <c r="S7" s="336">
        <f>'6 ANALIZA FINANCIARA'!U3</f>
        <v>2035</v>
      </c>
      <c r="T7" s="337">
        <f>'6 ANALIZA FINANCIARA'!V3</f>
        <v>2036</v>
      </c>
      <c r="U7" s="75"/>
    </row>
    <row r="8" spans="2:21" ht="16.5" customHeight="1" thickBot="1" x14ac:dyDescent="0.3">
      <c r="B8" s="75"/>
      <c r="C8" s="75"/>
      <c r="D8" s="75"/>
      <c r="E8" s="75"/>
      <c r="F8" s="75"/>
      <c r="G8" s="338" t="str">
        <f>'6 ANALIZA FINANCIARA'!I6</f>
        <v>Istoric</v>
      </c>
      <c r="H8" s="339" t="str">
        <f>'6 ANALIZA FINANCIARA'!J6</f>
        <v>Implementare</v>
      </c>
      <c r="I8" s="339" t="str">
        <f>'6 ANALIZA FINANCIARA'!K6</f>
        <v>Implementare</v>
      </c>
      <c r="J8" s="339" t="str">
        <f>'6 ANALIZA FINANCIARA'!L6</f>
        <v>Operare</v>
      </c>
      <c r="K8" s="339" t="str">
        <f>'6 ANALIZA FINANCIARA'!M6</f>
        <v>Operare</v>
      </c>
      <c r="L8" s="339" t="str">
        <f>'6 ANALIZA FINANCIARA'!N6</f>
        <v>Operare</v>
      </c>
      <c r="M8" s="339" t="str">
        <f>'6 ANALIZA FINANCIARA'!O6</f>
        <v>Operare</v>
      </c>
      <c r="N8" s="339" t="str">
        <f>'6 ANALIZA FINANCIARA'!P6</f>
        <v>Operare</v>
      </c>
      <c r="O8" s="339" t="str">
        <f>'6 ANALIZA FINANCIARA'!Q6</f>
        <v>Operare</v>
      </c>
      <c r="P8" s="339" t="str">
        <f>'6 ANALIZA FINANCIARA'!R6</f>
        <v>Operare</v>
      </c>
      <c r="Q8" s="339" t="str">
        <f>'6 ANALIZA FINANCIARA'!S6</f>
        <v>Operare</v>
      </c>
      <c r="R8" s="339" t="str">
        <f>'6 ANALIZA FINANCIARA'!T6</f>
        <v>Operare</v>
      </c>
      <c r="S8" s="339" t="str">
        <f>'6 ANALIZA FINANCIARA'!U6</f>
        <v>Operare</v>
      </c>
      <c r="T8" s="340" t="str">
        <f>'6 ANALIZA FINANCIARA'!V6</f>
        <v>Operare</v>
      </c>
      <c r="U8" s="75"/>
    </row>
    <row r="9" spans="2:21" ht="16.5" customHeight="1" thickBot="1" x14ac:dyDescent="0.3">
      <c r="B9" s="75"/>
      <c r="C9" s="75"/>
      <c r="D9" s="75"/>
      <c r="E9" s="75"/>
      <c r="F9" s="75"/>
      <c r="G9" s="75"/>
      <c r="H9" s="75"/>
      <c r="I9" s="75"/>
      <c r="J9" s="75"/>
      <c r="K9" s="75"/>
      <c r="L9" s="75"/>
      <c r="M9" s="75"/>
      <c r="N9" s="75"/>
      <c r="O9" s="75"/>
      <c r="P9" s="75"/>
      <c r="Q9" s="75"/>
      <c r="R9" s="75"/>
      <c r="S9" s="75"/>
      <c r="T9" s="75"/>
      <c r="U9" s="75"/>
    </row>
    <row r="10" spans="2:21" s="342" customFormat="1" ht="42" customHeight="1" thickBot="1" x14ac:dyDescent="0.3">
      <c r="B10" s="75"/>
      <c r="C10" s="341" t="s">
        <v>415</v>
      </c>
      <c r="D10" s="75"/>
      <c r="E10" s="341" t="s">
        <v>71</v>
      </c>
      <c r="F10" s="75"/>
      <c r="G10" s="507" t="s">
        <v>416</v>
      </c>
      <c r="H10" s="508"/>
      <c r="I10" s="508"/>
      <c r="J10" s="508"/>
      <c r="K10" s="508"/>
      <c r="L10" s="508"/>
      <c r="M10" s="508"/>
      <c r="N10" s="508"/>
      <c r="O10" s="508"/>
      <c r="P10" s="508"/>
      <c r="Q10" s="508"/>
      <c r="R10" s="508"/>
      <c r="S10" s="508"/>
      <c r="T10" s="509"/>
      <c r="U10" s="75"/>
    </row>
    <row r="11" spans="2:21" s="342" customFormat="1" ht="14.4" thickBot="1" x14ac:dyDescent="0.3">
      <c r="B11" s="75"/>
      <c r="C11" s="75"/>
      <c r="D11" s="75"/>
      <c r="E11" s="75"/>
      <c r="F11" s="75"/>
      <c r="G11" s="75"/>
      <c r="H11" s="75"/>
      <c r="I11" s="75"/>
      <c r="J11" s="75"/>
      <c r="K11" s="75"/>
      <c r="L11" s="75"/>
      <c r="M11" s="75"/>
      <c r="N11" s="75"/>
      <c r="O11" s="75"/>
      <c r="P11" s="75"/>
      <c r="Q11" s="75"/>
      <c r="R11" s="75"/>
      <c r="S11" s="75"/>
      <c r="T11" s="75"/>
      <c r="U11" s="75"/>
    </row>
    <row r="12" spans="2:21" ht="54" customHeight="1" thickBot="1" x14ac:dyDescent="0.3">
      <c r="B12" s="75"/>
      <c r="C12" s="343" t="s">
        <v>417</v>
      </c>
      <c r="D12" s="344"/>
      <c r="E12" s="345" t="s">
        <v>418</v>
      </c>
      <c r="F12" s="344"/>
      <c r="G12" s="234" t="str">
        <f>IFERROR('6 ANALIZA FINANCIARA'!I110/'6 ANALIZA FINANCIARA'!I103,"na")</f>
        <v>na</v>
      </c>
      <c r="H12" s="234" t="str">
        <f>IFERROR('6 ANALIZA FINANCIARA'!J110/'6 ANALIZA FINANCIARA'!J103,"na")</f>
        <v>na</v>
      </c>
      <c r="I12" s="234" t="str">
        <f>IFERROR('6 ANALIZA FINANCIARA'!K110/'6 ANALIZA FINANCIARA'!K103,"na")</f>
        <v>na</v>
      </c>
      <c r="J12" s="234" t="str">
        <f>IFERROR('6 ANALIZA FINANCIARA'!L110/'6 ANALIZA FINANCIARA'!L103,"na")</f>
        <v>na</v>
      </c>
      <c r="K12" s="234" t="str">
        <f>IFERROR('6 ANALIZA FINANCIARA'!M110/'6 ANALIZA FINANCIARA'!M103,"na")</f>
        <v>na</v>
      </c>
      <c r="L12" s="234" t="str">
        <f>IFERROR('6 ANALIZA FINANCIARA'!N110/'6 ANALIZA FINANCIARA'!N103,"na")</f>
        <v>na</v>
      </c>
      <c r="M12" s="234" t="str">
        <f>IFERROR('6 ANALIZA FINANCIARA'!O110/'6 ANALIZA FINANCIARA'!O103,"na")</f>
        <v>na</v>
      </c>
      <c r="N12" s="234" t="str">
        <f>IFERROR('6 ANALIZA FINANCIARA'!P110/'6 ANALIZA FINANCIARA'!P103,"na")</f>
        <v>na</v>
      </c>
      <c r="O12" s="234" t="str">
        <f>IFERROR('6 ANALIZA FINANCIARA'!Q110/'6 ANALIZA FINANCIARA'!Q103,"na")</f>
        <v>na</v>
      </c>
      <c r="P12" s="234" t="str">
        <f>IFERROR('6 ANALIZA FINANCIARA'!R110/'6 ANALIZA FINANCIARA'!R103,"na")</f>
        <v>na</v>
      </c>
      <c r="Q12" s="234" t="str">
        <f>IFERROR('6 ANALIZA FINANCIARA'!S110/'6 ANALIZA FINANCIARA'!S103,"na")</f>
        <v>na</v>
      </c>
      <c r="R12" s="234" t="str">
        <f>IFERROR('6 ANALIZA FINANCIARA'!T110/'6 ANALIZA FINANCIARA'!T103,"na")</f>
        <v>na</v>
      </c>
      <c r="S12" s="234" t="str">
        <f>IFERROR('6 ANALIZA FINANCIARA'!U110/'6 ANALIZA FINANCIARA'!U103,"na")</f>
        <v>na</v>
      </c>
      <c r="T12" s="234" t="str">
        <f>IFERROR('6 ANALIZA FINANCIARA'!V110/'6 ANALIZA FINANCIARA'!V103,"na")</f>
        <v>na</v>
      </c>
      <c r="U12" s="75"/>
    </row>
    <row r="13" spans="2:21" ht="14.4" thickBot="1" x14ac:dyDescent="0.3">
      <c r="B13" s="75"/>
      <c r="C13" s="344"/>
      <c r="D13" s="344"/>
      <c r="E13" s="344"/>
      <c r="F13" s="344"/>
      <c r="G13" s="346"/>
      <c r="H13" s="75"/>
      <c r="I13" s="75"/>
      <c r="J13" s="75"/>
      <c r="K13" s="75"/>
      <c r="L13" s="75"/>
      <c r="M13" s="75"/>
      <c r="N13" s="75"/>
      <c r="O13" s="75"/>
      <c r="P13" s="75"/>
      <c r="Q13" s="75"/>
      <c r="R13" s="75"/>
      <c r="S13" s="75"/>
      <c r="T13" s="75"/>
      <c r="U13" s="75"/>
    </row>
    <row r="14" spans="2:21" ht="45" customHeight="1" thickBot="1" x14ac:dyDescent="0.3">
      <c r="B14" s="75"/>
      <c r="C14" s="347" t="s">
        <v>419</v>
      </c>
      <c r="D14" s="344"/>
      <c r="E14" s="348"/>
      <c r="F14" s="344"/>
      <c r="G14" s="349" t="str">
        <f>IFERROR(IF('6 ANALIZA FINANCIARA'!J157&gt;=0,"POZITIV","NEGATIV"),"")</f>
        <v>POZITIV</v>
      </c>
      <c r="H14" s="349" t="str">
        <f>IFERROR(IF('6 ANALIZA FINANCIARA'!K157&gt;=0,"POZITIV","NEGATIV"),"")</f>
        <v>POZITIV</v>
      </c>
      <c r="I14" s="349" t="str">
        <f>IFERROR(IF('6 ANALIZA FINANCIARA'!L157&gt;=0,"POZITIV","NEGATIV"),"")</f>
        <v>POZITIV</v>
      </c>
      <c r="J14" s="349" t="str">
        <f>IFERROR(IF('6 ANALIZA FINANCIARA'!M157&gt;=0,"POZITIV","NEGATIV"),"")</f>
        <v>POZITIV</v>
      </c>
      <c r="K14" s="349" t="str">
        <f>IFERROR(IF('6 ANALIZA FINANCIARA'!N157&gt;=0,"POZITIV","NEGATIV"),"")</f>
        <v>POZITIV</v>
      </c>
      <c r="L14" s="349" t="str">
        <f>IFERROR(IF('6 ANALIZA FINANCIARA'!O157&gt;=0,"POZITIV","NEGATIV"),"")</f>
        <v>POZITIV</v>
      </c>
      <c r="M14" s="349" t="str">
        <f>IFERROR(IF('6 ANALIZA FINANCIARA'!P157&gt;=0,"POZITIV","NEGATIV"),"")</f>
        <v>POZITIV</v>
      </c>
      <c r="N14" s="349" t="str">
        <f>IFERROR(IF('6 ANALIZA FINANCIARA'!Q157&gt;=0,"POZITIV","NEGATIV"),"")</f>
        <v>POZITIV</v>
      </c>
      <c r="O14" s="349" t="str">
        <f>IFERROR(IF('6 ANALIZA FINANCIARA'!R157&gt;=0,"POZITIV","NEGATIV"),"")</f>
        <v>POZITIV</v>
      </c>
      <c r="P14" s="349" t="str">
        <f>IFERROR(IF('6 ANALIZA FINANCIARA'!S157&gt;=0,"POZITIV","NEGATIV"),"")</f>
        <v>POZITIV</v>
      </c>
      <c r="Q14" s="349" t="str">
        <f>IFERROR(IF('6 ANALIZA FINANCIARA'!T157&gt;=0,"POZITIV","NEGATIV"),"")</f>
        <v>POZITIV</v>
      </c>
      <c r="R14" s="349" t="str">
        <f>IFERROR(IF('6 ANALIZA FINANCIARA'!U157&gt;=0,"POZITIV","NEGATIV"),"")</f>
        <v>POZITIV</v>
      </c>
      <c r="S14" s="349" t="str">
        <f>IFERROR(IF('6 ANALIZA FINANCIARA'!V157&gt;=0,"POZITIV","NEGATIV"),"")</f>
        <v>POZITIV</v>
      </c>
      <c r="T14" s="349" t="str">
        <f>IFERROR(IF('6 ANALIZA FINANCIARA'!W157&gt;=0,"POZITIV","NEGATIV"),"")</f>
        <v>POZITIV</v>
      </c>
      <c r="U14" s="75"/>
    </row>
    <row r="15" spans="2:21" ht="19.8" customHeight="1" thickBot="1" x14ac:dyDescent="0.3">
      <c r="B15" s="75"/>
      <c r="C15" s="75"/>
      <c r="D15" s="75"/>
      <c r="E15" s="75"/>
      <c r="F15" s="75"/>
      <c r="G15" s="75"/>
      <c r="H15" s="75"/>
      <c r="I15" s="75"/>
      <c r="J15" s="75"/>
      <c r="K15" s="75"/>
      <c r="L15" s="75"/>
      <c r="M15" s="75"/>
      <c r="N15" s="75"/>
      <c r="O15" s="75"/>
      <c r="P15" s="75"/>
      <c r="Q15" s="75"/>
      <c r="R15" s="75"/>
      <c r="S15" s="75"/>
      <c r="T15" s="75"/>
      <c r="U15" s="75"/>
    </row>
    <row r="16" spans="2:21" ht="45" customHeight="1" thickBot="1" x14ac:dyDescent="0.3">
      <c r="B16" s="75"/>
      <c r="C16" s="347" t="s">
        <v>421</v>
      </c>
      <c r="D16" s="75"/>
      <c r="E16" s="345" t="s">
        <v>420</v>
      </c>
      <c r="F16" s="75"/>
      <c r="G16" s="350">
        <f>'6 ANALIZA FINANCIARA'!I37</f>
        <v>0</v>
      </c>
      <c r="H16" s="350">
        <f>'6 ANALIZA FINANCIARA'!J37</f>
        <v>0</v>
      </c>
      <c r="I16" s="350">
        <f>'6 ANALIZA FINANCIARA'!K37</f>
        <v>0</v>
      </c>
      <c r="J16" s="350">
        <f>'6 ANALIZA FINANCIARA'!L37</f>
        <v>0</v>
      </c>
      <c r="K16" s="350">
        <f>'6 ANALIZA FINANCIARA'!M37</f>
        <v>0</v>
      </c>
      <c r="L16" s="350">
        <f>'6 ANALIZA FINANCIARA'!N37</f>
        <v>0</v>
      </c>
      <c r="M16" s="350">
        <f>'6 ANALIZA FINANCIARA'!O37</f>
        <v>0</v>
      </c>
      <c r="N16" s="350">
        <f>'6 ANALIZA FINANCIARA'!P37</f>
        <v>0</v>
      </c>
      <c r="O16" s="350">
        <f>'6 ANALIZA FINANCIARA'!Q37</f>
        <v>0</v>
      </c>
      <c r="P16" s="350">
        <f>'6 ANALIZA FINANCIARA'!R37</f>
        <v>0</v>
      </c>
      <c r="Q16" s="350">
        <f>'6 ANALIZA FINANCIARA'!S37</f>
        <v>0</v>
      </c>
      <c r="R16" s="350">
        <f>'6 ANALIZA FINANCIARA'!T37</f>
        <v>0</v>
      </c>
      <c r="S16" s="350">
        <f>'6 ANALIZA FINANCIARA'!U37</f>
        <v>0</v>
      </c>
      <c r="T16" s="350">
        <f>'6 ANALIZA FINANCIARA'!V37</f>
        <v>0</v>
      </c>
      <c r="U16" s="75"/>
    </row>
    <row r="17" spans="2:21" ht="19.2" customHeight="1" x14ac:dyDescent="0.25">
      <c r="B17" s="75"/>
      <c r="C17" s="75"/>
      <c r="D17" s="75"/>
      <c r="E17" s="75"/>
      <c r="F17" s="75"/>
      <c r="G17" s="75"/>
      <c r="H17" s="75"/>
      <c r="I17" s="75"/>
      <c r="J17" s="75"/>
      <c r="K17" s="75"/>
      <c r="L17" s="75"/>
      <c r="M17" s="75"/>
      <c r="N17" s="75"/>
      <c r="O17" s="75"/>
      <c r="P17" s="75"/>
      <c r="Q17" s="75"/>
      <c r="R17" s="75"/>
      <c r="S17" s="75"/>
      <c r="T17" s="75"/>
      <c r="U17" s="75"/>
    </row>
  </sheetData>
  <sheetProtection algorithmName="SHA-512" hashValue="XLZW3j/AZ8HeSGjazWyAKd2JNHU7nC1CvIqhrruu7k5mcPE+j2D7+AXJ8km96RXLvfBeejBHukzPKWbjmWWoTw==" saltValue="8QoFZ+QPukuahSoUTum/sA==" spinCount="100000" sheet="1" formatCells="0" formatColumns="0" formatRows="0" insertColumns="0" insertRows="0"/>
  <mergeCells count="2">
    <mergeCell ref="G10:T10"/>
    <mergeCell ref="C3:E3"/>
  </mergeCells>
  <conditionalFormatting sqref="G14:T14">
    <cfRule type="cellIs" dxfId="1" priority="1" operator="equal">
      <formula>"NEGATIV"</formula>
    </cfRule>
    <cfRule type="cellIs" dxfId="0" priority="2" operator="equal">
      <formula>"POZITIV"</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5962A395-E5EE-4ACA-8202-9CBB292F5A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DDFE0F-2F45-4C67-9216-FB7D7708CD8E}">
  <ds:schemaRefs>
    <ds:schemaRef ds:uri="http://schemas.microsoft.com/sharepoint/v3/contenttype/forms"/>
  </ds:schemaRefs>
</ds:datastoreItem>
</file>

<file path=customXml/itemProps3.xml><?xml version="1.0" encoding="utf-8"?>
<ds:datastoreItem xmlns:ds="http://schemas.openxmlformats.org/officeDocument/2006/customXml" ds:itemID="{9776B537-7FA6-44EF-A202-BE759A55EC2F}">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0 INSTRUCTIUNI</vt:lpstr>
      <vt:lpstr>1 BILANT ASOCIATII</vt:lpstr>
      <vt:lpstr>2 BILANT SOCIETATI</vt:lpstr>
      <vt:lpstr>3 Dificultate ASOCIATII</vt:lpstr>
      <vt:lpstr>4 Dificultate SOCIETATI</vt:lpstr>
      <vt:lpstr>5 BUGETUL PROIECTULUI</vt:lpstr>
      <vt:lpstr>Foaie1</vt:lpstr>
      <vt:lpstr>6 ANALIZA FINANCIARA</vt:lpstr>
      <vt:lpstr>7 INDICATORI</vt:lpstr>
      <vt:lpstr>eur</vt:lpstr>
      <vt:lpstr>'3 Dificultate ASOCIATII'!Print_Area</vt:lpstr>
      <vt:lpstr>'4 Dificultate SOCIETATI'!Print_Area</vt:lpstr>
      <vt:lpstr>'5 BUGETUL PROIECTULUI'!Print_Area</vt:lpstr>
      <vt:lpstr>'6 ANALIZA FINANCIARA'!Print_Area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 1</cp:lastModifiedBy>
  <cp:lastPrinted>2023-09-03T08:49:12Z</cp:lastPrinted>
  <dcterms:created xsi:type="dcterms:W3CDTF">2022-07-11T19:00:50Z</dcterms:created>
  <dcterms:modified xsi:type="dcterms:W3CDTF">2023-11-29T19:08:23Z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ies>
</file>